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9045CA0-2D90-4988-AB79-6B93942866E1}" xr6:coauthVersionLast="47" xr6:coauthVersionMax="47" xr10:uidLastSave="{00000000-0000-0000-0000-000000000000}"/>
  <bookViews>
    <workbookView xWindow="0" yWindow="1380" windowWidth="20490" windowHeight="9540" tabRatio="887" activeTab="1" xr2:uid="{00000000-000D-0000-FFFF-FFFF00000000}"/>
  </bookViews>
  <sheets>
    <sheet name="Звіт №2" sheetId="48" r:id="rId1"/>
    <sheet name="Звіт №3" sheetId="45" r:id="rId2"/>
  </sheets>
  <definedNames>
    <definedName name="_xlnm.Print_Area" localSheetId="0">'Звіт №2'!$A$1:$F$74</definedName>
    <definedName name="_xlnm.Print_Area" localSheetId="1">'Звіт №3'!$A$1:$D$76</definedName>
  </definedNames>
  <calcPr calcId="181029" fullPrecision="0"/>
</workbook>
</file>

<file path=xl/calcChain.xml><?xml version="1.0" encoding="utf-8"?>
<calcChain xmlns="http://schemas.openxmlformats.org/spreadsheetml/2006/main">
  <c r="D42" i="48" l="1"/>
  <c r="D45" i="45"/>
  <c r="M44" i="48"/>
  <c r="E44" i="48"/>
  <c r="G44" i="48"/>
  <c r="H44" i="48"/>
  <c r="I44" i="48"/>
  <c r="D44" i="48"/>
  <c r="I15" i="48"/>
  <c r="D15" i="48"/>
  <c r="D24" i="48"/>
  <c r="I24" i="48"/>
  <c r="N20" i="48"/>
  <c r="M54" i="48" l="1"/>
  <c r="M55" i="48"/>
  <c r="M50" i="48"/>
  <c r="M49" i="48"/>
  <c r="M48" i="48"/>
  <c r="M47" i="48"/>
  <c r="M46" i="48"/>
  <c r="M45" i="48"/>
  <c r="D35" i="45"/>
  <c r="D34" i="45"/>
  <c r="D29" i="45"/>
  <c r="D28" i="45" s="1"/>
  <c r="D27" i="45" s="1"/>
  <c r="M61" i="48"/>
  <c r="M62" i="48"/>
  <c r="M63" i="48"/>
  <c r="M64" i="48"/>
  <c r="M65" i="48"/>
  <c r="M66" i="48"/>
  <c r="I60" i="48"/>
  <c r="M60" i="48" s="1"/>
  <c r="D60" i="48"/>
  <c r="J27" i="48"/>
  <c r="K27" i="48"/>
  <c r="L27" i="48"/>
  <c r="J26" i="48"/>
  <c r="K26" i="48"/>
  <c r="L26" i="48"/>
  <c r="I34" i="48"/>
  <c r="I33" i="48"/>
  <c r="D34" i="48"/>
  <c r="M34" i="48" s="1"/>
  <c r="D33" i="48"/>
  <c r="M33" i="48" s="1"/>
  <c r="M32" i="48"/>
  <c r="M31" i="48"/>
  <c r="M39" i="48"/>
  <c r="M36" i="48"/>
  <c r="M35" i="48"/>
  <c r="G26" i="48"/>
  <c r="E27" i="48"/>
  <c r="E26" i="48" s="1"/>
  <c r="G27" i="48"/>
  <c r="H27" i="48"/>
  <c r="H26" i="48" s="1"/>
  <c r="I28" i="48"/>
  <c r="I27" i="48" s="1"/>
  <c r="D28" i="48"/>
  <c r="D27" i="48" s="1"/>
  <c r="M29" i="48"/>
  <c r="M28" i="48" s="1"/>
  <c r="M27" i="48" s="1"/>
  <c r="M26" i="48" s="1"/>
  <c r="M16" i="48"/>
  <c r="M17" i="48"/>
  <c r="M18" i="48"/>
  <c r="M19" i="48"/>
  <c r="M21" i="48"/>
  <c r="M22" i="48"/>
  <c r="M23" i="48"/>
  <c r="M24" i="48"/>
  <c r="O24" i="48" s="1"/>
  <c r="M15" i="48"/>
  <c r="M12" i="48"/>
  <c r="M13" i="48"/>
  <c r="M14" i="48"/>
  <c r="M11" i="48"/>
  <c r="I20" i="48"/>
  <c r="I10" i="48"/>
  <c r="I43" i="48" l="1"/>
  <c r="I26" i="48"/>
  <c r="E43" i="48"/>
  <c r="G25" i="48"/>
  <c r="G43" i="48" s="1"/>
  <c r="E65" i="48" l="1"/>
  <c r="E60" i="48" s="1"/>
  <c r="F39" i="48" l="1"/>
  <c r="E10" i="48"/>
  <c r="D61" i="45" l="1"/>
  <c r="D21" i="45"/>
  <c r="D16" i="45"/>
  <c r="D11" i="45"/>
  <c r="F31" i="48"/>
  <c r="F11" i="48"/>
  <c r="F12" i="48"/>
  <c r="F13" i="48"/>
  <c r="F14" i="48"/>
  <c r="F16" i="48"/>
  <c r="F17" i="48"/>
  <c r="F18" i="48"/>
  <c r="F19" i="48"/>
  <c r="F21" i="48"/>
  <c r="F22" i="48"/>
  <c r="G22" i="48" s="1"/>
  <c r="H22" i="48" s="1"/>
  <c r="F23" i="48"/>
  <c r="F24" i="48"/>
  <c r="F29" i="48"/>
  <c r="F30" i="48"/>
  <c r="F33" i="48"/>
  <c r="F34" i="48"/>
  <c r="F35" i="48"/>
  <c r="F36" i="48"/>
  <c r="F38" i="48"/>
  <c r="F40" i="48"/>
  <c r="F45" i="48"/>
  <c r="F46" i="48"/>
  <c r="F47" i="48"/>
  <c r="F48" i="48"/>
  <c r="F49" i="48"/>
  <c r="F50" i="48"/>
  <c r="F51" i="48"/>
  <c r="F52" i="48"/>
  <c r="F53" i="48"/>
  <c r="F54" i="48"/>
  <c r="F55" i="48"/>
  <c r="F56" i="48"/>
  <c r="F57" i="48"/>
  <c r="F58" i="48"/>
  <c r="F59" i="48"/>
  <c r="F61" i="48"/>
  <c r="F62" i="48"/>
  <c r="F63" i="48"/>
  <c r="F64" i="48"/>
  <c r="F65" i="48"/>
  <c r="F66" i="48"/>
  <c r="D10" i="48"/>
  <c r="F10" i="48" l="1"/>
  <c r="M10" i="48"/>
  <c r="F44" i="48"/>
  <c r="D44" i="45"/>
  <c r="H24" i="48"/>
  <c r="F37" i="48" l="1"/>
  <c r="F60" i="48" l="1"/>
  <c r="F32" i="48"/>
  <c r="D20" i="48"/>
  <c r="F20" i="48" l="1"/>
  <c r="H20" i="48" s="1"/>
  <c r="M20" i="48"/>
  <c r="O20" i="48" s="1"/>
  <c r="F28" i="48"/>
  <c r="F27" i="48" s="1"/>
  <c r="F26" i="48" s="1"/>
  <c r="F15" i="48"/>
  <c r="F25" i="48" s="1"/>
  <c r="O21" i="48" l="1"/>
  <c r="O22" i="48"/>
  <c r="D26" i="48"/>
  <c r="M43" i="48" s="1"/>
  <c r="F41" i="48"/>
  <c r="H25" i="48"/>
  <c r="F42" i="48" l="1"/>
  <c r="H43" i="48" s="1"/>
</calcChain>
</file>

<file path=xl/sharedStrings.xml><?xml version="1.0" encoding="utf-8"?>
<sst xmlns="http://schemas.openxmlformats.org/spreadsheetml/2006/main" count="268" uniqueCount="95">
  <si>
    <t>тис. грн</t>
  </si>
  <si>
    <t xml:space="preserve"> </t>
  </si>
  <si>
    <t xml:space="preserve">про витрати виробництва та  фінансові показники діяльності </t>
  </si>
  <si>
    <t>Найменування показників</t>
  </si>
  <si>
    <t>код рядка</t>
  </si>
  <si>
    <t>одиниця виміру</t>
  </si>
  <si>
    <t>4</t>
  </si>
  <si>
    <t xml:space="preserve">Розділ І. Надання послуг </t>
  </si>
  <si>
    <t>" – "</t>
  </si>
  <si>
    <t>Інші операційні доходи, всього:</t>
  </si>
  <si>
    <t>Фінансові  та інші доходи звичайної діяльності</t>
  </si>
  <si>
    <t xml:space="preserve">                   Розділ ІІ. Витрати на надання послуг </t>
  </si>
  <si>
    <t xml:space="preserve">         з них:  керівники, професіонали, фахівці, технічні службовці</t>
  </si>
  <si>
    <t>Фінансові та інші витрати звичайної діяльності</t>
  </si>
  <si>
    <t>Розділ ІII. Результати діяльності</t>
  </si>
  <si>
    <t>збиток   (-)</t>
  </si>
  <si>
    <t>Визнані штрафи, пені, неустойки</t>
  </si>
  <si>
    <t>Списана безнадійна заборгованість</t>
  </si>
  <si>
    <t>Короткострокові кредити банків (залишок на кінець періоду)</t>
  </si>
  <si>
    <t>Довідково:</t>
  </si>
  <si>
    <t>осіб</t>
  </si>
  <si>
    <t>робітники, обслуговуючий персонал</t>
  </si>
  <si>
    <t xml:space="preserve">  </t>
  </si>
  <si>
    <t>Заборгованість державного бюджету з дотації на відшкодування різниці в ціні</t>
  </si>
  <si>
    <t>Заборгованість місцевого бюджету з дотації на відшкодування різниці в ціні</t>
  </si>
  <si>
    <t xml:space="preserve">Втрати, які виникли протягом періоду розгляду уповноваженим органом розрахунків тарифів, їх встановлення та оприлюднення </t>
  </si>
  <si>
    <t xml:space="preserve">дотація з місцевого бюджету на відшкодування різниці в ціні </t>
  </si>
  <si>
    <t>дотація з державного бюджету на відшкодування різниці в ціні</t>
  </si>
  <si>
    <t>Всього                            з початку року</t>
  </si>
  <si>
    <r>
      <t xml:space="preserve">Чистий дохід від реалізації  послуги, всього: </t>
    </r>
    <r>
      <rPr>
        <sz val="12"/>
        <rFont val="Times New Roman"/>
        <family val="1"/>
        <charset val="204"/>
      </rPr>
      <t>(7+8+9+10)</t>
    </r>
  </si>
  <si>
    <r>
      <t xml:space="preserve">Фінансові результати від звичайної діяльності: </t>
    </r>
    <r>
      <rPr>
        <sz val="12"/>
        <rFont val="Times New Roman"/>
        <family val="1"/>
        <charset val="204"/>
      </rPr>
      <t xml:space="preserve">(6+11+15-16)      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прибуток   (+)</t>
    </r>
  </si>
  <si>
    <r>
      <rPr>
        <b/>
        <sz val="12"/>
        <rFont val="Times New Roman"/>
        <family val="1"/>
        <charset val="204"/>
      </rPr>
      <t xml:space="preserve">Середньооблікова чисельність в еквіваленті повної зайнятості:    </t>
    </r>
    <r>
      <rPr>
        <sz val="12"/>
        <rFont val="Times New Roman"/>
        <family val="1"/>
        <charset val="204"/>
      </rPr>
      <t xml:space="preserve">                     керівники, професіонали, фахівці, технічні службовці                                               </t>
    </r>
  </si>
  <si>
    <r>
      <t xml:space="preserve">Витрати звичайної діяльності  </t>
    </r>
    <r>
      <rPr>
        <sz val="12"/>
        <rFont val="Times New Roman"/>
        <family val="1"/>
        <charset val="204"/>
      </rPr>
      <t>(17+30)</t>
    </r>
  </si>
  <si>
    <r>
      <t xml:space="preserve">у тому числі: </t>
    </r>
    <r>
      <rPr>
        <b/>
        <sz val="12"/>
        <rFont val="Times New Roman"/>
        <family val="1"/>
        <charset val="204"/>
      </rPr>
      <t xml:space="preserve">Витрати операційної діяльності </t>
    </r>
    <r>
      <rPr>
        <sz val="12"/>
        <rFont val="Times New Roman"/>
        <family val="1"/>
        <charset val="204"/>
      </rPr>
      <t xml:space="preserve">(18+22+25+26+27) </t>
    </r>
  </si>
  <si>
    <r>
      <rPr>
        <b/>
        <sz val="12"/>
        <rFont val="Times New Roman"/>
        <family val="1"/>
        <charset val="204"/>
      </rPr>
      <t xml:space="preserve">Відведено стічних вод, всього: </t>
    </r>
    <r>
      <rPr>
        <sz val="12"/>
        <rFont val="Times New Roman"/>
        <family val="1"/>
        <charset val="204"/>
      </rPr>
      <t>(2+3+4+5)</t>
    </r>
  </si>
  <si>
    <t>тис. грн</t>
  </si>
  <si>
    <t>Дебіторська заборгованість за послуги на кінець звітного періоду за чистою реалізаційною вартістю (34+35+36+37)</t>
  </si>
  <si>
    <t>Кредиторська заборгованість за товари, роботи, послуги на кінець звітного періоду</t>
  </si>
  <si>
    <t>у тому числі: населенню</t>
  </si>
  <si>
    <t xml:space="preserve">                      державним бюджетним установам та організаціям</t>
  </si>
  <si>
    <t xml:space="preserve">                      місцевим бюджетним  установам та організаціям</t>
  </si>
  <si>
    <t xml:space="preserve">                      іншим споживачам</t>
  </si>
  <si>
    <t xml:space="preserve">з них: дотація  з державного бюджету на відшкодування різниці  в ціні                                                                                           </t>
  </si>
  <si>
    <t xml:space="preserve">          дотація  з місцевого бюджету на відшкодування різниці в ціні                                                                                           </t>
  </si>
  <si>
    <t xml:space="preserve">          фінансова підтримка</t>
  </si>
  <si>
    <t xml:space="preserve">                    робітники</t>
  </si>
  <si>
    <t xml:space="preserve">                         Відрахування на соціальні заходи</t>
  </si>
  <si>
    <t xml:space="preserve">                         Амортизація</t>
  </si>
  <si>
    <t xml:space="preserve">                         Інші  операційні витрати</t>
  </si>
  <si>
    <t xml:space="preserve">      з них, зокрема: утримання об’єктів соціальної сфери</t>
  </si>
  <si>
    <t xml:space="preserve">                                податки, збори та обов’язкові платежі</t>
  </si>
  <si>
    <t>у тому числі: населення безпосередньо</t>
  </si>
  <si>
    <t xml:space="preserve">                      державні бюджетні установи та організації</t>
  </si>
  <si>
    <t xml:space="preserve">                      місцеві бюджетні установи та організації</t>
  </si>
  <si>
    <t xml:space="preserve">                      інші споживачі</t>
  </si>
  <si>
    <t>у тому числі: за енергоносії</t>
  </si>
  <si>
    <r>
      <rPr>
        <b/>
        <sz val="12"/>
        <rFont val="Times New Roman"/>
        <family val="1"/>
        <charset val="204"/>
      </rPr>
      <t xml:space="preserve">Обсяг оплачених послуг (без ПДВ), всього: </t>
    </r>
    <r>
      <rPr>
        <sz val="12"/>
        <rFont val="Times New Roman"/>
        <family val="1"/>
        <charset val="204"/>
      </rPr>
      <t>(49+50+51+52+53+54)</t>
    </r>
  </si>
  <si>
    <r>
      <t xml:space="preserve">Дебіторська заборгованість за послуги на кінець звітного періоду за чистою реалізаційною вартістю </t>
    </r>
    <r>
      <rPr>
        <sz val="12"/>
        <rFont val="Times New Roman"/>
        <family val="1"/>
        <charset val="204"/>
      </rPr>
      <t>(34+35+36+37)</t>
    </r>
  </si>
  <si>
    <t>тис. м куб.</t>
  </si>
  <si>
    <r>
      <t xml:space="preserve">Відпущено води, всього: </t>
    </r>
    <r>
      <rPr>
        <sz val="12"/>
        <rFont val="Times New Roman"/>
        <family val="1"/>
        <charset val="204"/>
      </rPr>
      <t>(2+3+4+5)</t>
    </r>
  </si>
  <si>
    <t>у тому числі: населенню безпосередньо</t>
  </si>
  <si>
    <r>
      <t xml:space="preserve">                      з них: </t>
    </r>
    <r>
      <rPr>
        <b/>
        <sz val="12"/>
        <rFont val="Times New Roman"/>
        <family val="1"/>
        <charset val="204"/>
      </rPr>
      <t>Матеріальні витрати</t>
    </r>
    <r>
      <rPr>
        <sz val="12"/>
        <rFont val="Times New Roman"/>
        <family val="1"/>
        <charset val="204"/>
      </rPr>
      <t xml:space="preserve"> (19+20+21)</t>
    </r>
  </si>
  <si>
    <t xml:space="preserve">                                 з них: електроенергія</t>
  </si>
  <si>
    <t xml:space="preserve">                                           покупна вода</t>
  </si>
  <si>
    <t xml:space="preserve">                                           інші матеріальні витрати</t>
  </si>
  <si>
    <r>
      <t xml:space="preserve">                      Витрати на оплату праці </t>
    </r>
    <r>
      <rPr>
        <sz val="12"/>
        <rFont val="Times New Roman"/>
        <family val="1"/>
        <charset val="204"/>
      </rPr>
      <t>(23+24)</t>
    </r>
  </si>
  <si>
    <t xml:space="preserve">                                з них: електроенергія</t>
  </si>
  <si>
    <t xml:space="preserve">                                          реагенти</t>
  </si>
  <si>
    <t xml:space="preserve">                                          інші матеріальні витрати</t>
  </si>
  <si>
    <r>
      <t xml:space="preserve">                               Витрати на оплату праці </t>
    </r>
    <r>
      <rPr>
        <sz val="12"/>
        <rFont val="Times New Roman"/>
        <family val="1"/>
        <charset val="204"/>
      </rPr>
      <t>(23+24)</t>
    </r>
  </si>
  <si>
    <t xml:space="preserve">                               Відрахування на соціальні заходи</t>
  </si>
  <si>
    <t xml:space="preserve">                               Амортизація</t>
  </si>
  <si>
    <t xml:space="preserve">                               Інші  операційні витрати</t>
  </si>
  <si>
    <t xml:space="preserve">        з них, зокрема: утримання об’єктів соціальної сфери</t>
  </si>
  <si>
    <t xml:space="preserve">                                  податки, збори та обов’язкові платежі</t>
  </si>
  <si>
    <t xml:space="preserve">суб'єктів господарювання від надання послуги з централізованого водопостачання </t>
  </si>
  <si>
    <t>суб'єктів господарювання  від надання послуги з централізованого водовідведення</t>
  </si>
  <si>
    <t xml:space="preserve">ЗАТВЕРДЖЕНО 
Наказ Міністерства розвитку громад та територій України
16 грудня 2019 року № 312_
</t>
  </si>
  <si>
    <r>
      <t xml:space="preserve">ЗАТВЕРДЖЕНО 
Наказ Міністерства розвитку громад та територій України
</t>
    </r>
    <r>
      <rPr>
        <u/>
        <sz val="12"/>
        <rFont val="Times New Roman"/>
        <family val="1"/>
        <charset val="204"/>
      </rPr>
      <t>16 грудня 2019 року № 312</t>
    </r>
    <r>
      <rPr>
        <sz val="12"/>
        <rFont val="Times New Roman"/>
        <family val="1"/>
        <charset val="204"/>
      </rPr>
      <t xml:space="preserve">_
</t>
    </r>
  </si>
  <si>
    <t xml:space="preserve"> Форма № 2</t>
  </si>
  <si>
    <t xml:space="preserve">Директор КП "Боярка-Водоканал"                                                          </t>
  </si>
  <si>
    <t>А. Михеєнко</t>
  </si>
  <si>
    <t xml:space="preserve">        О.Курзенєва</t>
  </si>
  <si>
    <t>Головний бухгалтер</t>
  </si>
  <si>
    <t xml:space="preserve">Виконавець </t>
  </si>
  <si>
    <t>гол.економіст Р.Деремедведь</t>
  </si>
  <si>
    <t>м.т.0674631365 р.т.41-065</t>
  </si>
  <si>
    <t xml:space="preserve"> Форма № 3</t>
  </si>
  <si>
    <t>разом</t>
  </si>
  <si>
    <t xml:space="preserve"> КП "Боярка-Водоканал" м.Боярка, Київської  області</t>
  </si>
  <si>
    <t xml:space="preserve"> КП"Боярка-Водоканал" м.Боярка, Київської області</t>
  </si>
  <si>
    <t>стоки</t>
  </si>
  <si>
    <t>за підсумками 2-й квартал 2021 року</t>
  </si>
  <si>
    <t>вода</t>
  </si>
  <si>
    <t>за підсумками 2-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</si>
</sst>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7" fillId="0" borderId="0"/>
  </cellStyleXfs>
  <cellXfs count="93">
    <xf numFmtId="0" fontId="0" fillId="0" borderId="0" xfId="0"/>
    <xf numFmtId="0" fontId="1" fillId="0" borderId="0" xfId="0" applyFont="1" applyBorder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0" xfId="0" applyFont="1" applyFill="1" applyAlignment="1">
      <alignment textRotation="90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164" fontId="5" fillId="0" borderId="0" xfId="0" applyNumberFormat="1" applyFont="1" applyFill="1" applyAlignment="1"/>
    <xf numFmtId="164" fontId="5" fillId="0" borderId="0" xfId="0" applyNumberFormat="1" applyFont="1" applyFill="1"/>
    <xf numFmtId="164" fontId="1" fillId="0" borderId="0" xfId="0" applyNumberFormat="1" applyFont="1" applyFill="1" applyAlignment="1"/>
    <xf numFmtId="164" fontId="1" fillId="0" borderId="0" xfId="0" applyNumberFormat="1" applyFont="1" applyFill="1"/>
    <xf numFmtId="0" fontId="1" fillId="0" borderId="2" xfId="0" applyFont="1" applyFill="1" applyBorder="1" applyAlignment="1">
      <alignment horizontal="justify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Fill="1" applyAlignment="1">
      <alignment textRotation="90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textRotation="90" wrapText="1"/>
    </xf>
    <xf numFmtId="0" fontId="5" fillId="0" borderId="0" xfId="0" applyNumberFormat="1" applyFont="1" applyFill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/>
    <xf numFmtId="0" fontId="5" fillId="0" borderId="7" xfId="0" applyFont="1" applyBorder="1"/>
    <xf numFmtId="0" fontId="1" fillId="0" borderId="7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164" fontId="2" fillId="0" borderId="20" xfId="0" applyNumberFormat="1" applyFont="1" applyFill="1" applyBorder="1" applyAlignment="1"/>
    <xf numFmtId="0" fontId="1" fillId="0" borderId="8" xfId="0" applyFont="1" applyFill="1" applyBorder="1" applyAlignment="1">
      <alignment vertical="top" wrapText="1"/>
    </xf>
    <xf numFmtId="164" fontId="2" fillId="0" borderId="9" xfId="0" applyNumberFormat="1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5" fillId="0" borderId="1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/>
    <xf numFmtId="164" fontId="2" fillId="0" borderId="1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164" fontId="9" fillId="0" borderId="0" xfId="0" applyNumberFormat="1" applyFont="1" applyFill="1" applyAlignment="1"/>
    <xf numFmtId="164" fontId="1" fillId="2" borderId="0" xfId="0" applyNumberFormat="1" applyFont="1" applyFill="1" applyAlignment="1"/>
    <xf numFmtId="164" fontId="2" fillId="0" borderId="0" xfId="0" applyNumberFormat="1" applyFont="1" applyFill="1" applyAlignment="1"/>
    <xf numFmtId="164" fontId="2" fillId="2" borderId="25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1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</cellXfs>
  <cellStyles count="4">
    <cellStyle name="Звичайний 2" xfId="1" xr:uid="{00000000-0005-0000-0000-000001000000}"/>
    <cellStyle name="Звичайний 3" xfId="2" xr:uid="{00000000-0005-0000-0000-000002000000}"/>
    <cellStyle name="Звичайний 4" xfId="3" xr:uid="{00000000-0005-0000-0000-000003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C76"/>
  <sheetViews>
    <sheetView topLeftCell="A58" zoomScaleNormal="100" zoomScaleSheetLayoutView="95" workbookViewId="0">
      <selection activeCell="S24" sqref="S24:T24"/>
    </sheetView>
  </sheetViews>
  <sheetFormatPr defaultColWidth="9" defaultRowHeight="15.75" x14ac:dyDescent="0.25"/>
  <cols>
    <col min="1" max="1" width="71.28515625" style="2" customWidth="1"/>
    <col min="2" max="2" width="9.7109375" style="2" customWidth="1"/>
    <col min="3" max="3" width="12" style="2" customWidth="1"/>
    <col min="4" max="4" width="11.85546875" style="2" customWidth="1"/>
    <col min="5" max="5" width="12.28515625" style="2" hidden="1" customWidth="1"/>
    <col min="6" max="6" width="0.140625" style="2" hidden="1" customWidth="1"/>
    <col min="7" max="7" width="9.140625" style="2" hidden="1" customWidth="1"/>
    <col min="8" max="8" width="0.42578125" style="2" hidden="1" customWidth="1"/>
    <col min="9" max="9" width="0.140625" style="2" customWidth="1"/>
    <col min="10" max="10" width="52" style="2" hidden="1" customWidth="1"/>
    <col min="11" max="16" width="9.140625" style="2" hidden="1" customWidth="1"/>
    <col min="17" max="212" width="9.140625" style="2" customWidth="1"/>
    <col min="213" max="245" width="9" style="2"/>
    <col min="246" max="246" width="59.28515625" style="2" customWidth="1"/>
    <col min="247" max="247" width="4.5703125" style="2" customWidth="1"/>
    <col min="248" max="248" width="8.5703125" style="2" customWidth="1"/>
    <col min="249" max="249" width="10.42578125" style="2" customWidth="1"/>
    <col min="250" max="252" width="9.140625" style="2" customWidth="1"/>
    <col min="253" max="253" width="7" style="2" customWidth="1"/>
    <col min="254" max="468" width="9.140625" style="2" customWidth="1"/>
    <col min="469" max="501" width="9" style="2"/>
    <col min="502" max="502" width="59.28515625" style="2" customWidth="1"/>
    <col min="503" max="503" width="4.5703125" style="2" customWidth="1"/>
    <col min="504" max="504" width="8.5703125" style="2" customWidth="1"/>
    <col min="505" max="505" width="10.42578125" style="2" customWidth="1"/>
    <col min="506" max="508" width="9.140625" style="2" customWidth="1"/>
    <col min="509" max="509" width="7" style="2" customWidth="1"/>
    <col min="510" max="724" width="9.140625" style="2" customWidth="1"/>
    <col min="725" max="757" width="9" style="2"/>
    <col min="758" max="758" width="59.28515625" style="2" customWidth="1"/>
    <col min="759" max="759" width="4.5703125" style="2" customWidth="1"/>
    <col min="760" max="760" width="8.5703125" style="2" customWidth="1"/>
    <col min="761" max="761" width="10.42578125" style="2" customWidth="1"/>
    <col min="762" max="764" width="9.140625" style="2" customWidth="1"/>
    <col min="765" max="765" width="7" style="2" customWidth="1"/>
    <col min="766" max="980" width="9.140625" style="2" customWidth="1"/>
    <col min="981" max="1013" width="9" style="2"/>
    <col min="1014" max="1014" width="59.28515625" style="2" customWidth="1"/>
    <col min="1015" max="1015" width="4.5703125" style="2" customWidth="1"/>
    <col min="1016" max="1016" width="8.5703125" style="2" customWidth="1"/>
    <col min="1017" max="1017" width="10.42578125" style="2" customWidth="1"/>
    <col min="1018" max="1020" width="9.140625" style="2" customWidth="1"/>
    <col min="1021" max="1021" width="7" style="2" customWidth="1"/>
    <col min="1022" max="1236" width="9.140625" style="2" customWidth="1"/>
    <col min="1237" max="1269" width="9" style="2"/>
    <col min="1270" max="1270" width="59.28515625" style="2" customWidth="1"/>
    <col min="1271" max="1271" width="4.5703125" style="2" customWidth="1"/>
    <col min="1272" max="1272" width="8.5703125" style="2" customWidth="1"/>
    <col min="1273" max="1273" width="10.42578125" style="2" customWidth="1"/>
    <col min="1274" max="1276" width="9.140625" style="2" customWidth="1"/>
    <col min="1277" max="1277" width="7" style="2" customWidth="1"/>
    <col min="1278" max="1492" width="9.140625" style="2" customWidth="1"/>
    <col min="1493" max="1525" width="9" style="2"/>
    <col min="1526" max="1526" width="59.28515625" style="2" customWidth="1"/>
    <col min="1527" max="1527" width="4.5703125" style="2" customWidth="1"/>
    <col min="1528" max="1528" width="8.5703125" style="2" customWidth="1"/>
    <col min="1529" max="1529" width="10.42578125" style="2" customWidth="1"/>
    <col min="1530" max="1532" width="9.140625" style="2" customWidth="1"/>
    <col min="1533" max="1533" width="7" style="2" customWidth="1"/>
    <col min="1534" max="1748" width="9.140625" style="2" customWidth="1"/>
    <col min="1749" max="1781" width="9" style="2"/>
    <col min="1782" max="1782" width="59.28515625" style="2" customWidth="1"/>
    <col min="1783" max="1783" width="4.5703125" style="2" customWidth="1"/>
    <col min="1784" max="1784" width="8.5703125" style="2" customWidth="1"/>
    <col min="1785" max="1785" width="10.42578125" style="2" customWidth="1"/>
    <col min="1786" max="1788" width="9.140625" style="2" customWidth="1"/>
    <col min="1789" max="1789" width="7" style="2" customWidth="1"/>
    <col min="1790" max="2004" width="9.140625" style="2" customWidth="1"/>
    <col min="2005" max="2037" width="9" style="2"/>
    <col min="2038" max="2038" width="59.28515625" style="2" customWidth="1"/>
    <col min="2039" max="2039" width="4.5703125" style="2" customWidth="1"/>
    <col min="2040" max="2040" width="8.5703125" style="2" customWidth="1"/>
    <col min="2041" max="2041" width="10.42578125" style="2" customWidth="1"/>
    <col min="2042" max="2044" width="9.140625" style="2" customWidth="1"/>
    <col min="2045" max="2045" width="7" style="2" customWidth="1"/>
    <col min="2046" max="2260" width="9.140625" style="2" customWidth="1"/>
    <col min="2261" max="2293" width="9" style="2"/>
    <col min="2294" max="2294" width="59.28515625" style="2" customWidth="1"/>
    <col min="2295" max="2295" width="4.5703125" style="2" customWidth="1"/>
    <col min="2296" max="2296" width="8.5703125" style="2" customWidth="1"/>
    <col min="2297" max="2297" width="10.42578125" style="2" customWidth="1"/>
    <col min="2298" max="2300" width="9.140625" style="2" customWidth="1"/>
    <col min="2301" max="2301" width="7" style="2" customWidth="1"/>
    <col min="2302" max="2516" width="9.140625" style="2" customWidth="1"/>
    <col min="2517" max="2549" width="9" style="2"/>
    <col min="2550" max="2550" width="59.28515625" style="2" customWidth="1"/>
    <col min="2551" max="2551" width="4.5703125" style="2" customWidth="1"/>
    <col min="2552" max="2552" width="8.5703125" style="2" customWidth="1"/>
    <col min="2553" max="2553" width="10.42578125" style="2" customWidth="1"/>
    <col min="2554" max="2556" width="9.140625" style="2" customWidth="1"/>
    <col min="2557" max="2557" width="7" style="2" customWidth="1"/>
    <col min="2558" max="2772" width="9.140625" style="2" customWidth="1"/>
    <col min="2773" max="2805" width="9" style="2"/>
    <col min="2806" max="2806" width="59.28515625" style="2" customWidth="1"/>
    <col min="2807" max="2807" width="4.5703125" style="2" customWidth="1"/>
    <col min="2808" max="2808" width="8.5703125" style="2" customWidth="1"/>
    <col min="2809" max="2809" width="10.42578125" style="2" customWidth="1"/>
    <col min="2810" max="2812" width="9.140625" style="2" customWidth="1"/>
    <col min="2813" max="2813" width="7" style="2" customWidth="1"/>
    <col min="2814" max="3028" width="9.140625" style="2" customWidth="1"/>
    <col min="3029" max="3061" width="9" style="2"/>
    <col min="3062" max="3062" width="59.28515625" style="2" customWidth="1"/>
    <col min="3063" max="3063" width="4.5703125" style="2" customWidth="1"/>
    <col min="3064" max="3064" width="8.5703125" style="2" customWidth="1"/>
    <col min="3065" max="3065" width="10.42578125" style="2" customWidth="1"/>
    <col min="3066" max="3068" width="9.140625" style="2" customWidth="1"/>
    <col min="3069" max="3069" width="7" style="2" customWidth="1"/>
    <col min="3070" max="3284" width="9.140625" style="2" customWidth="1"/>
    <col min="3285" max="3317" width="9" style="2"/>
    <col min="3318" max="3318" width="59.28515625" style="2" customWidth="1"/>
    <col min="3319" max="3319" width="4.5703125" style="2" customWidth="1"/>
    <col min="3320" max="3320" width="8.5703125" style="2" customWidth="1"/>
    <col min="3321" max="3321" width="10.42578125" style="2" customWidth="1"/>
    <col min="3322" max="3324" width="9.140625" style="2" customWidth="1"/>
    <col min="3325" max="3325" width="7" style="2" customWidth="1"/>
    <col min="3326" max="3540" width="9.140625" style="2" customWidth="1"/>
    <col min="3541" max="3573" width="9" style="2"/>
    <col min="3574" max="3574" width="59.28515625" style="2" customWidth="1"/>
    <col min="3575" max="3575" width="4.5703125" style="2" customWidth="1"/>
    <col min="3576" max="3576" width="8.5703125" style="2" customWidth="1"/>
    <col min="3577" max="3577" width="10.42578125" style="2" customWidth="1"/>
    <col min="3578" max="3580" width="9.140625" style="2" customWidth="1"/>
    <col min="3581" max="3581" width="7" style="2" customWidth="1"/>
    <col min="3582" max="3796" width="9.140625" style="2" customWidth="1"/>
    <col min="3797" max="3829" width="9" style="2"/>
    <col min="3830" max="3830" width="59.28515625" style="2" customWidth="1"/>
    <col min="3831" max="3831" width="4.5703125" style="2" customWidth="1"/>
    <col min="3832" max="3832" width="8.5703125" style="2" customWidth="1"/>
    <col min="3833" max="3833" width="10.42578125" style="2" customWidth="1"/>
    <col min="3834" max="3836" width="9.140625" style="2" customWidth="1"/>
    <col min="3837" max="3837" width="7" style="2" customWidth="1"/>
    <col min="3838" max="4052" width="9.140625" style="2" customWidth="1"/>
    <col min="4053" max="4085" width="9" style="2"/>
    <col min="4086" max="4086" width="59.28515625" style="2" customWidth="1"/>
    <col min="4087" max="4087" width="4.5703125" style="2" customWidth="1"/>
    <col min="4088" max="4088" width="8.5703125" style="2" customWidth="1"/>
    <col min="4089" max="4089" width="10.42578125" style="2" customWidth="1"/>
    <col min="4090" max="4092" width="9.140625" style="2" customWidth="1"/>
    <col min="4093" max="4093" width="7" style="2" customWidth="1"/>
    <col min="4094" max="4308" width="9.140625" style="2" customWidth="1"/>
    <col min="4309" max="4341" width="9" style="2"/>
    <col min="4342" max="4342" width="59.28515625" style="2" customWidth="1"/>
    <col min="4343" max="4343" width="4.5703125" style="2" customWidth="1"/>
    <col min="4344" max="4344" width="8.5703125" style="2" customWidth="1"/>
    <col min="4345" max="4345" width="10.42578125" style="2" customWidth="1"/>
    <col min="4346" max="4348" width="9.140625" style="2" customWidth="1"/>
    <col min="4349" max="4349" width="7" style="2" customWidth="1"/>
    <col min="4350" max="4564" width="9.140625" style="2" customWidth="1"/>
    <col min="4565" max="4597" width="9" style="2"/>
    <col min="4598" max="4598" width="59.28515625" style="2" customWidth="1"/>
    <col min="4599" max="4599" width="4.5703125" style="2" customWidth="1"/>
    <col min="4600" max="4600" width="8.5703125" style="2" customWidth="1"/>
    <col min="4601" max="4601" width="10.42578125" style="2" customWidth="1"/>
    <col min="4602" max="4604" width="9.140625" style="2" customWidth="1"/>
    <col min="4605" max="4605" width="7" style="2" customWidth="1"/>
    <col min="4606" max="4820" width="9.140625" style="2" customWidth="1"/>
    <col min="4821" max="4853" width="9" style="2"/>
    <col min="4854" max="4854" width="59.28515625" style="2" customWidth="1"/>
    <col min="4855" max="4855" width="4.5703125" style="2" customWidth="1"/>
    <col min="4856" max="4856" width="8.5703125" style="2" customWidth="1"/>
    <col min="4857" max="4857" width="10.42578125" style="2" customWidth="1"/>
    <col min="4858" max="4860" width="9.140625" style="2" customWidth="1"/>
    <col min="4861" max="4861" width="7" style="2" customWidth="1"/>
    <col min="4862" max="5076" width="9.140625" style="2" customWidth="1"/>
    <col min="5077" max="5109" width="9" style="2"/>
    <col min="5110" max="5110" width="59.28515625" style="2" customWidth="1"/>
    <col min="5111" max="5111" width="4.5703125" style="2" customWidth="1"/>
    <col min="5112" max="5112" width="8.5703125" style="2" customWidth="1"/>
    <col min="5113" max="5113" width="10.42578125" style="2" customWidth="1"/>
    <col min="5114" max="5116" width="9.140625" style="2" customWidth="1"/>
    <col min="5117" max="5117" width="7" style="2" customWidth="1"/>
    <col min="5118" max="5332" width="9.140625" style="2" customWidth="1"/>
    <col min="5333" max="5365" width="9" style="2"/>
    <col min="5366" max="5366" width="59.28515625" style="2" customWidth="1"/>
    <col min="5367" max="5367" width="4.5703125" style="2" customWidth="1"/>
    <col min="5368" max="5368" width="8.5703125" style="2" customWidth="1"/>
    <col min="5369" max="5369" width="10.42578125" style="2" customWidth="1"/>
    <col min="5370" max="5372" width="9.140625" style="2" customWidth="1"/>
    <col min="5373" max="5373" width="7" style="2" customWidth="1"/>
    <col min="5374" max="5588" width="9.140625" style="2" customWidth="1"/>
    <col min="5589" max="5621" width="9" style="2"/>
    <col min="5622" max="5622" width="59.28515625" style="2" customWidth="1"/>
    <col min="5623" max="5623" width="4.5703125" style="2" customWidth="1"/>
    <col min="5624" max="5624" width="8.5703125" style="2" customWidth="1"/>
    <col min="5625" max="5625" width="10.42578125" style="2" customWidth="1"/>
    <col min="5626" max="5628" width="9.140625" style="2" customWidth="1"/>
    <col min="5629" max="5629" width="7" style="2" customWidth="1"/>
    <col min="5630" max="5844" width="9.140625" style="2" customWidth="1"/>
    <col min="5845" max="5877" width="9" style="2"/>
    <col min="5878" max="5878" width="59.28515625" style="2" customWidth="1"/>
    <col min="5879" max="5879" width="4.5703125" style="2" customWidth="1"/>
    <col min="5880" max="5880" width="8.5703125" style="2" customWidth="1"/>
    <col min="5881" max="5881" width="10.42578125" style="2" customWidth="1"/>
    <col min="5882" max="5884" width="9.140625" style="2" customWidth="1"/>
    <col min="5885" max="5885" width="7" style="2" customWidth="1"/>
    <col min="5886" max="6100" width="9.140625" style="2" customWidth="1"/>
    <col min="6101" max="6133" width="9" style="2"/>
    <col min="6134" max="6134" width="59.28515625" style="2" customWidth="1"/>
    <col min="6135" max="6135" width="4.5703125" style="2" customWidth="1"/>
    <col min="6136" max="6136" width="8.5703125" style="2" customWidth="1"/>
    <col min="6137" max="6137" width="10.42578125" style="2" customWidth="1"/>
    <col min="6138" max="6140" width="9.140625" style="2" customWidth="1"/>
    <col min="6141" max="6141" width="7" style="2" customWidth="1"/>
    <col min="6142" max="6356" width="9.140625" style="2" customWidth="1"/>
    <col min="6357" max="6389" width="9" style="2"/>
    <col min="6390" max="6390" width="59.28515625" style="2" customWidth="1"/>
    <col min="6391" max="6391" width="4.5703125" style="2" customWidth="1"/>
    <col min="6392" max="6392" width="8.5703125" style="2" customWidth="1"/>
    <col min="6393" max="6393" width="10.42578125" style="2" customWidth="1"/>
    <col min="6394" max="6396" width="9.140625" style="2" customWidth="1"/>
    <col min="6397" max="6397" width="7" style="2" customWidth="1"/>
    <col min="6398" max="6612" width="9.140625" style="2" customWidth="1"/>
    <col min="6613" max="6645" width="9" style="2"/>
    <col min="6646" max="6646" width="59.28515625" style="2" customWidth="1"/>
    <col min="6647" max="6647" width="4.5703125" style="2" customWidth="1"/>
    <col min="6648" max="6648" width="8.5703125" style="2" customWidth="1"/>
    <col min="6649" max="6649" width="10.42578125" style="2" customWidth="1"/>
    <col min="6650" max="6652" width="9.140625" style="2" customWidth="1"/>
    <col min="6653" max="6653" width="7" style="2" customWidth="1"/>
    <col min="6654" max="6868" width="9.140625" style="2" customWidth="1"/>
    <col min="6869" max="6901" width="9" style="2"/>
    <col min="6902" max="6902" width="59.28515625" style="2" customWidth="1"/>
    <col min="6903" max="6903" width="4.5703125" style="2" customWidth="1"/>
    <col min="6904" max="6904" width="8.5703125" style="2" customWidth="1"/>
    <col min="6905" max="6905" width="10.42578125" style="2" customWidth="1"/>
    <col min="6906" max="6908" width="9.140625" style="2" customWidth="1"/>
    <col min="6909" max="6909" width="7" style="2" customWidth="1"/>
    <col min="6910" max="7124" width="9.140625" style="2" customWidth="1"/>
    <col min="7125" max="7157" width="9" style="2"/>
    <col min="7158" max="7158" width="59.28515625" style="2" customWidth="1"/>
    <col min="7159" max="7159" width="4.5703125" style="2" customWidth="1"/>
    <col min="7160" max="7160" width="8.5703125" style="2" customWidth="1"/>
    <col min="7161" max="7161" width="10.42578125" style="2" customWidth="1"/>
    <col min="7162" max="7164" width="9.140625" style="2" customWidth="1"/>
    <col min="7165" max="7165" width="7" style="2" customWidth="1"/>
    <col min="7166" max="7380" width="9.140625" style="2" customWidth="1"/>
    <col min="7381" max="7413" width="9" style="2"/>
    <col min="7414" max="7414" width="59.28515625" style="2" customWidth="1"/>
    <col min="7415" max="7415" width="4.5703125" style="2" customWidth="1"/>
    <col min="7416" max="7416" width="8.5703125" style="2" customWidth="1"/>
    <col min="7417" max="7417" width="10.42578125" style="2" customWidth="1"/>
    <col min="7418" max="7420" width="9.140625" style="2" customWidth="1"/>
    <col min="7421" max="7421" width="7" style="2" customWidth="1"/>
    <col min="7422" max="7636" width="9.140625" style="2" customWidth="1"/>
    <col min="7637" max="7669" width="9" style="2"/>
    <col min="7670" max="7670" width="59.28515625" style="2" customWidth="1"/>
    <col min="7671" max="7671" width="4.5703125" style="2" customWidth="1"/>
    <col min="7672" max="7672" width="8.5703125" style="2" customWidth="1"/>
    <col min="7673" max="7673" width="10.42578125" style="2" customWidth="1"/>
    <col min="7674" max="7676" width="9.140625" style="2" customWidth="1"/>
    <col min="7677" max="7677" width="7" style="2" customWidth="1"/>
    <col min="7678" max="7892" width="9.140625" style="2" customWidth="1"/>
    <col min="7893" max="7925" width="9" style="2"/>
    <col min="7926" max="7926" width="59.28515625" style="2" customWidth="1"/>
    <col min="7927" max="7927" width="4.5703125" style="2" customWidth="1"/>
    <col min="7928" max="7928" width="8.5703125" style="2" customWidth="1"/>
    <col min="7929" max="7929" width="10.42578125" style="2" customWidth="1"/>
    <col min="7930" max="7932" width="9.140625" style="2" customWidth="1"/>
    <col min="7933" max="7933" width="7" style="2" customWidth="1"/>
    <col min="7934" max="8148" width="9.140625" style="2" customWidth="1"/>
    <col min="8149" max="8181" width="9" style="2"/>
    <col min="8182" max="8182" width="59.28515625" style="2" customWidth="1"/>
    <col min="8183" max="8183" width="4.5703125" style="2" customWidth="1"/>
    <col min="8184" max="8184" width="8.5703125" style="2" customWidth="1"/>
    <col min="8185" max="8185" width="10.42578125" style="2" customWidth="1"/>
    <col min="8186" max="8188" width="9.140625" style="2" customWidth="1"/>
    <col min="8189" max="8189" width="7" style="2" customWidth="1"/>
    <col min="8190" max="8404" width="9.140625" style="2" customWidth="1"/>
    <col min="8405" max="8437" width="9" style="2"/>
    <col min="8438" max="8438" width="59.28515625" style="2" customWidth="1"/>
    <col min="8439" max="8439" width="4.5703125" style="2" customWidth="1"/>
    <col min="8440" max="8440" width="8.5703125" style="2" customWidth="1"/>
    <col min="8441" max="8441" width="10.42578125" style="2" customWidth="1"/>
    <col min="8442" max="8444" width="9.140625" style="2" customWidth="1"/>
    <col min="8445" max="8445" width="7" style="2" customWidth="1"/>
    <col min="8446" max="8660" width="9.140625" style="2" customWidth="1"/>
    <col min="8661" max="8693" width="9" style="2"/>
    <col min="8694" max="8694" width="59.28515625" style="2" customWidth="1"/>
    <col min="8695" max="8695" width="4.5703125" style="2" customWidth="1"/>
    <col min="8696" max="8696" width="8.5703125" style="2" customWidth="1"/>
    <col min="8697" max="8697" width="10.42578125" style="2" customWidth="1"/>
    <col min="8698" max="8700" width="9.140625" style="2" customWidth="1"/>
    <col min="8701" max="8701" width="7" style="2" customWidth="1"/>
    <col min="8702" max="8916" width="9.140625" style="2" customWidth="1"/>
    <col min="8917" max="8949" width="9" style="2"/>
    <col min="8950" max="8950" width="59.28515625" style="2" customWidth="1"/>
    <col min="8951" max="8951" width="4.5703125" style="2" customWidth="1"/>
    <col min="8952" max="8952" width="8.5703125" style="2" customWidth="1"/>
    <col min="8953" max="8953" width="10.42578125" style="2" customWidth="1"/>
    <col min="8954" max="8956" width="9.140625" style="2" customWidth="1"/>
    <col min="8957" max="8957" width="7" style="2" customWidth="1"/>
    <col min="8958" max="9172" width="9.140625" style="2" customWidth="1"/>
    <col min="9173" max="9205" width="9" style="2"/>
    <col min="9206" max="9206" width="59.28515625" style="2" customWidth="1"/>
    <col min="9207" max="9207" width="4.5703125" style="2" customWidth="1"/>
    <col min="9208" max="9208" width="8.5703125" style="2" customWidth="1"/>
    <col min="9209" max="9209" width="10.42578125" style="2" customWidth="1"/>
    <col min="9210" max="9212" width="9.140625" style="2" customWidth="1"/>
    <col min="9213" max="9213" width="7" style="2" customWidth="1"/>
    <col min="9214" max="9428" width="9.140625" style="2" customWidth="1"/>
    <col min="9429" max="9461" width="9" style="2"/>
    <col min="9462" max="9462" width="59.28515625" style="2" customWidth="1"/>
    <col min="9463" max="9463" width="4.5703125" style="2" customWidth="1"/>
    <col min="9464" max="9464" width="8.5703125" style="2" customWidth="1"/>
    <col min="9465" max="9465" width="10.42578125" style="2" customWidth="1"/>
    <col min="9466" max="9468" width="9.140625" style="2" customWidth="1"/>
    <col min="9469" max="9469" width="7" style="2" customWidth="1"/>
    <col min="9470" max="9684" width="9.140625" style="2" customWidth="1"/>
    <col min="9685" max="9717" width="9" style="2"/>
    <col min="9718" max="9718" width="59.28515625" style="2" customWidth="1"/>
    <col min="9719" max="9719" width="4.5703125" style="2" customWidth="1"/>
    <col min="9720" max="9720" width="8.5703125" style="2" customWidth="1"/>
    <col min="9721" max="9721" width="10.42578125" style="2" customWidth="1"/>
    <col min="9722" max="9724" width="9.140625" style="2" customWidth="1"/>
    <col min="9725" max="9725" width="7" style="2" customWidth="1"/>
    <col min="9726" max="9940" width="9.140625" style="2" customWidth="1"/>
    <col min="9941" max="9973" width="9" style="2"/>
    <col min="9974" max="9974" width="59.28515625" style="2" customWidth="1"/>
    <col min="9975" max="9975" width="4.5703125" style="2" customWidth="1"/>
    <col min="9976" max="9976" width="8.5703125" style="2" customWidth="1"/>
    <col min="9977" max="9977" width="10.42578125" style="2" customWidth="1"/>
    <col min="9978" max="9980" width="9.140625" style="2" customWidth="1"/>
    <col min="9981" max="9981" width="7" style="2" customWidth="1"/>
    <col min="9982" max="10196" width="9.140625" style="2" customWidth="1"/>
    <col min="10197" max="10229" width="9" style="2"/>
    <col min="10230" max="10230" width="59.28515625" style="2" customWidth="1"/>
    <col min="10231" max="10231" width="4.5703125" style="2" customWidth="1"/>
    <col min="10232" max="10232" width="8.5703125" style="2" customWidth="1"/>
    <col min="10233" max="10233" width="10.42578125" style="2" customWidth="1"/>
    <col min="10234" max="10236" width="9.140625" style="2" customWidth="1"/>
    <col min="10237" max="10237" width="7" style="2" customWidth="1"/>
    <col min="10238" max="10452" width="9.140625" style="2" customWidth="1"/>
    <col min="10453" max="10485" width="9" style="2"/>
    <col min="10486" max="10486" width="59.28515625" style="2" customWidth="1"/>
    <col min="10487" max="10487" width="4.5703125" style="2" customWidth="1"/>
    <col min="10488" max="10488" width="8.5703125" style="2" customWidth="1"/>
    <col min="10489" max="10489" width="10.42578125" style="2" customWidth="1"/>
    <col min="10490" max="10492" width="9.140625" style="2" customWidth="1"/>
    <col min="10493" max="10493" width="7" style="2" customWidth="1"/>
    <col min="10494" max="10708" width="9.140625" style="2" customWidth="1"/>
    <col min="10709" max="10741" width="9" style="2"/>
    <col min="10742" max="10742" width="59.28515625" style="2" customWidth="1"/>
    <col min="10743" max="10743" width="4.5703125" style="2" customWidth="1"/>
    <col min="10744" max="10744" width="8.5703125" style="2" customWidth="1"/>
    <col min="10745" max="10745" width="10.42578125" style="2" customWidth="1"/>
    <col min="10746" max="10748" width="9.140625" style="2" customWidth="1"/>
    <col min="10749" max="10749" width="7" style="2" customWidth="1"/>
    <col min="10750" max="10964" width="9.140625" style="2" customWidth="1"/>
    <col min="10965" max="10997" width="9" style="2"/>
    <col min="10998" max="10998" width="59.28515625" style="2" customWidth="1"/>
    <col min="10999" max="10999" width="4.5703125" style="2" customWidth="1"/>
    <col min="11000" max="11000" width="8.5703125" style="2" customWidth="1"/>
    <col min="11001" max="11001" width="10.42578125" style="2" customWidth="1"/>
    <col min="11002" max="11004" width="9.140625" style="2" customWidth="1"/>
    <col min="11005" max="11005" width="7" style="2" customWidth="1"/>
    <col min="11006" max="11220" width="9.140625" style="2" customWidth="1"/>
    <col min="11221" max="11253" width="9" style="2"/>
    <col min="11254" max="11254" width="59.28515625" style="2" customWidth="1"/>
    <col min="11255" max="11255" width="4.5703125" style="2" customWidth="1"/>
    <col min="11256" max="11256" width="8.5703125" style="2" customWidth="1"/>
    <col min="11257" max="11257" width="10.42578125" style="2" customWidth="1"/>
    <col min="11258" max="11260" width="9.140625" style="2" customWidth="1"/>
    <col min="11261" max="11261" width="7" style="2" customWidth="1"/>
    <col min="11262" max="11476" width="9.140625" style="2" customWidth="1"/>
    <col min="11477" max="11509" width="9" style="2"/>
    <col min="11510" max="11510" width="59.28515625" style="2" customWidth="1"/>
    <col min="11511" max="11511" width="4.5703125" style="2" customWidth="1"/>
    <col min="11512" max="11512" width="8.5703125" style="2" customWidth="1"/>
    <col min="11513" max="11513" width="10.42578125" style="2" customWidth="1"/>
    <col min="11514" max="11516" width="9.140625" style="2" customWidth="1"/>
    <col min="11517" max="11517" width="7" style="2" customWidth="1"/>
    <col min="11518" max="11732" width="9.140625" style="2" customWidth="1"/>
    <col min="11733" max="11765" width="9" style="2"/>
    <col min="11766" max="11766" width="59.28515625" style="2" customWidth="1"/>
    <col min="11767" max="11767" width="4.5703125" style="2" customWidth="1"/>
    <col min="11768" max="11768" width="8.5703125" style="2" customWidth="1"/>
    <col min="11769" max="11769" width="10.42578125" style="2" customWidth="1"/>
    <col min="11770" max="11772" width="9.140625" style="2" customWidth="1"/>
    <col min="11773" max="11773" width="7" style="2" customWidth="1"/>
    <col min="11774" max="11988" width="9.140625" style="2" customWidth="1"/>
    <col min="11989" max="12021" width="9" style="2"/>
    <col min="12022" max="12022" width="59.28515625" style="2" customWidth="1"/>
    <col min="12023" max="12023" width="4.5703125" style="2" customWidth="1"/>
    <col min="12024" max="12024" width="8.5703125" style="2" customWidth="1"/>
    <col min="12025" max="12025" width="10.42578125" style="2" customWidth="1"/>
    <col min="12026" max="12028" width="9.140625" style="2" customWidth="1"/>
    <col min="12029" max="12029" width="7" style="2" customWidth="1"/>
    <col min="12030" max="12244" width="9.140625" style="2" customWidth="1"/>
    <col min="12245" max="12277" width="9" style="2"/>
    <col min="12278" max="12278" width="59.28515625" style="2" customWidth="1"/>
    <col min="12279" max="12279" width="4.5703125" style="2" customWidth="1"/>
    <col min="12280" max="12280" width="8.5703125" style="2" customWidth="1"/>
    <col min="12281" max="12281" width="10.42578125" style="2" customWidth="1"/>
    <col min="12282" max="12284" width="9.140625" style="2" customWidth="1"/>
    <col min="12285" max="12285" width="7" style="2" customWidth="1"/>
    <col min="12286" max="12500" width="9.140625" style="2" customWidth="1"/>
    <col min="12501" max="12533" width="9" style="2"/>
    <col min="12534" max="12534" width="59.28515625" style="2" customWidth="1"/>
    <col min="12535" max="12535" width="4.5703125" style="2" customWidth="1"/>
    <col min="12536" max="12536" width="8.5703125" style="2" customWidth="1"/>
    <col min="12537" max="12537" width="10.42578125" style="2" customWidth="1"/>
    <col min="12538" max="12540" width="9.140625" style="2" customWidth="1"/>
    <col min="12541" max="12541" width="7" style="2" customWidth="1"/>
    <col min="12542" max="12756" width="9.140625" style="2" customWidth="1"/>
    <col min="12757" max="12789" width="9" style="2"/>
    <col min="12790" max="12790" width="59.28515625" style="2" customWidth="1"/>
    <col min="12791" max="12791" width="4.5703125" style="2" customWidth="1"/>
    <col min="12792" max="12792" width="8.5703125" style="2" customWidth="1"/>
    <col min="12793" max="12793" width="10.42578125" style="2" customWidth="1"/>
    <col min="12794" max="12796" width="9.140625" style="2" customWidth="1"/>
    <col min="12797" max="12797" width="7" style="2" customWidth="1"/>
    <col min="12798" max="13012" width="9.140625" style="2" customWidth="1"/>
    <col min="13013" max="13045" width="9" style="2"/>
    <col min="13046" max="13046" width="59.28515625" style="2" customWidth="1"/>
    <col min="13047" max="13047" width="4.5703125" style="2" customWidth="1"/>
    <col min="13048" max="13048" width="8.5703125" style="2" customWidth="1"/>
    <col min="13049" max="13049" width="10.42578125" style="2" customWidth="1"/>
    <col min="13050" max="13052" width="9.140625" style="2" customWidth="1"/>
    <col min="13053" max="13053" width="7" style="2" customWidth="1"/>
    <col min="13054" max="13268" width="9.140625" style="2" customWidth="1"/>
    <col min="13269" max="13301" width="9" style="2"/>
    <col min="13302" max="13302" width="59.28515625" style="2" customWidth="1"/>
    <col min="13303" max="13303" width="4.5703125" style="2" customWidth="1"/>
    <col min="13304" max="13304" width="8.5703125" style="2" customWidth="1"/>
    <col min="13305" max="13305" width="10.42578125" style="2" customWidth="1"/>
    <col min="13306" max="13308" width="9.140625" style="2" customWidth="1"/>
    <col min="13309" max="13309" width="7" style="2" customWidth="1"/>
    <col min="13310" max="13524" width="9.140625" style="2" customWidth="1"/>
    <col min="13525" max="13557" width="9" style="2"/>
    <col min="13558" max="13558" width="59.28515625" style="2" customWidth="1"/>
    <col min="13559" max="13559" width="4.5703125" style="2" customWidth="1"/>
    <col min="13560" max="13560" width="8.5703125" style="2" customWidth="1"/>
    <col min="13561" max="13561" width="10.42578125" style="2" customWidth="1"/>
    <col min="13562" max="13564" width="9.140625" style="2" customWidth="1"/>
    <col min="13565" max="13565" width="7" style="2" customWidth="1"/>
    <col min="13566" max="13780" width="9.140625" style="2" customWidth="1"/>
    <col min="13781" max="13813" width="9" style="2"/>
    <col min="13814" max="13814" width="59.28515625" style="2" customWidth="1"/>
    <col min="13815" max="13815" width="4.5703125" style="2" customWidth="1"/>
    <col min="13816" max="13816" width="8.5703125" style="2" customWidth="1"/>
    <col min="13817" max="13817" width="10.42578125" style="2" customWidth="1"/>
    <col min="13818" max="13820" width="9.140625" style="2" customWidth="1"/>
    <col min="13821" max="13821" width="7" style="2" customWidth="1"/>
    <col min="13822" max="14036" width="9.140625" style="2" customWidth="1"/>
    <col min="14037" max="14069" width="9" style="2"/>
    <col min="14070" max="14070" width="59.28515625" style="2" customWidth="1"/>
    <col min="14071" max="14071" width="4.5703125" style="2" customWidth="1"/>
    <col min="14072" max="14072" width="8.5703125" style="2" customWidth="1"/>
    <col min="14073" max="14073" width="10.42578125" style="2" customWidth="1"/>
    <col min="14074" max="14076" width="9.140625" style="2" customWidth="1"/>
    <col min="14077" max="14077" width="7" style="2" customWidth="1"/>
    <col min="14078" max="14292" width="9.140625" style="2" customWidth="1"/>
    <col min="14293" max="14325" width="9" style="2"/>
    <col min="14326" max="14326" width="59.28515625" style="2" customWidth="1"/>
    <col min="14327" max="14327" width="4.5703125" style="2" customWidth="1"/>
    <col min="14328" max="14328" width="8.5703125" style="2" customWidth="1"/>
    <col min="14329" max="14329" width="10.42578125" style="2" customWidth="1"/>
    <col min="14330" max="14332" width="9.140625" style="2" customWidth="1"/>
    <col min="14333" max="14333" width="7" style="2" customWidth="1"/>
    <col min="14334" max="14548" width="9.140625" style="2" customWidth="1"/>
    <col min="14549" max="14581" width="9" style="2"/>
    <col min="14582" max="14582" width="59.28515625" style="2" customWidth="1"/>
    <col min="14583" max="14583" width="4.5703125" style="2" customWidth="1"/>
    <col min="14584" max="14584" width="8.5703125" style="2" customWidth="1"/>
    <col min="14585" max="14585" width="10.42578125" style="2" customWidth="1"/>
    <col min="14586" max="14588" width="9.140625" style="2" customWidth="1"/>
    <col min="14589" max="14589" width="7" style="2" customWidth="1"/>
    <col min="14590" max="14804" width="9.140625" style="2" customWidth="1"/>
    <col min="14805" max="14837" width="9" style="2"/>
    <col min="14838" max="14838" width="59.28515625" style="2" customWidth="1"/>
    <col min="14839" max="14839" width="4.5703125" style="2" customWidth="1"/>
    <col min="14840" max="14840" width="8.5703125" style="2" customWidth="1"/>
    <col min="14841" max="14841" width="10.42578125" style="2" customWidth="1"/>
    <col min="14842" max="14844" width="9.140625" style="2" customWidth="1"/>
    <col min="14845" max="14845" width="7" style="2" customWidth="1"/>
    <col min="14846" max="15060" width="9.140625" style="2" customWidth="1"/>
    <col min="15061" max="15093" width="9" style="2"/>
    <col min="15094" max="15094" width="59.28515625" style="2" customWidth="1"/>
    <col min="15095" max="15095" width="4.5703125" style="2" customWidth="1"/>
    <col min="15096" max="15096" width="8.5703125" style="2" customWidth="1"/>
    <col min="15097" max="15097" width="10.42578125" style="2" customWidth="1"/>
    <col min="15098" max="15100" width="9.140625" style="2" customWidth="1"/>
    <col min="15101" max="15101" width="7" style="2" customWidth="1"/>
    <col min="15102" max="15316" width="9.140625" style="2" customWidth="1"/>
    <col min="15317" max="15349" width="9" style="2"/>
    <col min="15350" max="15350" width="59.28515625" style="2" customWidth="1"/>
    <col min="15351" max="15351" width="4.5703125" style="2" customWidth="1"/>
    <col min="15352" max="15352" width="8.5703125" style="2" customWidth="1"/>
    <col min="15353" max="15353" width="10.42578125" style="2" customWidth="1"/>
    <col min="15354" max="15356" width="9.140625" style="2" customWidth="1"/>
    <col min="15357" max="15357" width="7" style="2" customWidth="1"/>
    <col min="15358" max="15572" width="9.140625" style="2" customWidth="1"/>
    <col min="15573" max="15605" width="9" style="2"/>
    <col min="15606" max="15606" width="59.28515625" style="2" customWidth="1"/>
    <col min="15607" max="15607" width="4.5703125" style="2" customWidth="1"/>
    <col min="15608" max="15608" width="8.5703125" style="2" customWidth="1"/>
    <col min="15609" max="15609" width="10.42578125" style="2" customWidth="1"/>
    <col min="15610" max="15612" width="9.140625" style="2" customWidth="1"/>
    <col min="15613" max="15613" width="7" style="2" customWidth="1"/>
    <col min="15614" max="15828" width="9.140625" style="2" customWidth="1"/>
    <col min="15829" max="15861" width="9" style="2"/>
    <col min="15862" max="15862" width="59.28515625" style="2" customWidth="1"/>
    <col min="15863" max="15863" width="4.5703125" style="2" customWidth="1"/>
    <col min="15864" max="15864" width="8.5703125" style="2" customWidth="1"/>
    <col min="15865" max="15865" width="10.42578125" style="2" customWidth="1"/>
    <col min="15866" max="15868" width="9.140625" style="2" customWidth="1"/>
    <col min="15869" max="15869" width="7" style="2" customWidth="1"/>
    <col min="15870" max="16084" width="9.140625" style="2" customWidth="1"/>
    <col min="16085" max="16117" width="9" style="2"/>
    <col min="16118" max="16118" width="59.28515625" style="2" customWidth="1"/>
    <col min="16119" max="16119" width="4.5703125" style="2" customWidth="1"/>
    <col min="16120" max="16120" width="8.5703125" style="2" customWidth="1"/>
    <col min="16121" max="16121" width="10.42578125" style="2" customWidth="1"/>
    <col min="16122" max="16124" width="9.140625" style="2" customWidth="1"/>
    <col min="16125" max="16125" width="7" style="2" customWidth="1"/>
    <col min="16126" max="16340" width="9.140625" style="2" customWidth="1"/>
    <col min="16341" max="16384" width="9" style="2"/>
  </cols>
  <sheetData>
    <row r="1" spans="1:72" ht="75.75" customHeight="1" x14ac:dyDescent="0.25">
      <c r="B1" s="76" t="s">
        <v>78</v>
      </c>
      <c r="C1" s="76"/>
      <c r="D1" s="76"/>
    </row>
    <row r="2" spans="1:72" x14ac:dyDescent="0.25">
      <c r="A2" s="79" t="s">
        <v>79</v>
      </c>
      <c r="B2" s="79"/>
      <c r="C2" s="79"/>
      <c r="D2" s="79"/>
    </row>
    <row r="3" spans="1:72" x14ac:dyDescent="0.25">
      <c r="A3" s="79" t="s">
        <v>2</v>
      </c>
      <c r="B3" s="79"/>
      <c r="C3" s="79"/>
      <c r="D3" s="79"/>
    </row>
    <row r="4" spans="1:72" x14ac:dyDescent="0.25">
      <c r="A4" s="80" t="s">
        <v>75</v>
      </c>
      <c r="B4" s="80"/>
      <c r="C4" s="80"/>
      <c r="D4" s="80"/>
    </row>
    <row r="5" spans="1:72" s="3" customFormat="1" x14ac:dyDescent="0.25">
      <c r="A5" s="79" t="s">
        <v>92</v>
      </c>
      <c r="B5" s="79"/>
      <c r="C5" s="79"/>
      <c r="D5" s="79"/>
    </row>
    <row r="6" spans="1:72" s="3" customFormat="1" ht="26.25" customHeight="1" thickBot="1" x14ac:dyDescent="0.3">
      <c r="A6" s="81" t="s">
        <v>89</v>
      </c>
      <c r="B6" s="81"/>
      <c r="C6" s="81"/>
      <c r="D6" s="81"/>
    </row>
    <row r="7" spans="1:72" ht="78.75" x14ac:dyDescent="0.25">
      <c r="A7" s="63" t="s">
        <v>3</v>
      </c>
      <c r="B7" s="63" t="s">
        <v>4</v>
      </c>
      <c r="C7" s="63" t="s">
        <v>5</v>
      </c>
      <c r="D7" s="66" t="s">
        <v>28</v>
      </c>
      <c r="E7" s="23" t="s">
        <v>91</v>
      </c>
      <c r="F7" s="26" t="s">
        <v>88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</row>
    <row r="8" spans="1:72" x14ac:dyDescent="0.25">
      <c r="A8" s="7">
        <v>1</v>
      </c>
      <c r="B8" s="7">
        <v>2</v>
      </c>
      <c r="C8" s="25">
        <v>3</v>
      </c>
      <c r="D8" s="37" t="s">
        <v>6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</row>
    <row r="9" spans="1:72" x14ac:dyDescent="0.25">
      <c r="A9" s="85" t="s">
        <v>7</v>
      </c>
      <c r="B9" s="86"/>
      <c r="C9" s="86"/>
      <c r="D9" s="86"/>
      <c r="E9" s="38"/>
    </row>
    <row r="10" spans="1:72" x14ac:dyDescent="0.25">
      <c r="A10" s="9" t="s">
        <v>59</v>
      </c>
      <c r="B10" s="6">
        <v>1</v>
      </c>
      <c r="C10" s="6" t="s">
        <v>58</v>
      </c>
      <c r="D10" s="41">
        <f>SUM(D11:D14)</f>
        <v>649</v>
      </c>
      <c r="E10" s="20">
        <f>SUM(E11:E14)</f>
        <v>302.7</v>
      </c>
      <c r="F10" s="20">
        <f>D10+E10</f>
        <v>951.7</v>
      </c>
      <c r="G10" s="20"/>
      <c r="H10" s="20"/>
      <c r="I10" s="20">
        <f>SUM(I11:I14)</f>
        <v>583.79999999999995</v>
      </c>
      <c r="J10" s="20"/>
      <c r="K10" s="20"/>
      <c r="L10" s="20"/>
      <c r="M10" s="20">
        <f>D10+I10</f>
        <v>1232.8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</row>
    <row r="11" spans="1:72" x14ac:dyDescent="0.25">
      <c r="A11" s="40" t="s">
        <v>38</v>
      </c>
      <c r="B11" s="6">
        <v>2</v>
      </c>
      <c r="C11" s="6" t="s">
        <v>8</v>
      </c>
      <c r="D11" s="41">
        <v>526.70000000000005</v>
      </c>
      <c r="E11" s="20">
        <v>205.5</v>
      </c>
      <c r="F11" s="20">
        <f t="shared" ref="F11:F66" si="0">D11+E11</f>
        <v>732.2</v>
      </c>
      <c r="G11" s="20"/>
      <c r="H11" s="20"/>
      <c r="I11" s="20">
        <v>403.1</v>
      </c>
      <c r="J11" s="20"/>
      <c r="K11" s="20"/>
      <c r="L11" s="20" t="s">
        <v>1</v>
      </c>
      <c r="M11" s="20">
        <f>D11+I11</f>
        <v>929.8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</row>
    <row r="12" spans="1:72" x14ac:dyDescent="0.25">
      <c r="A12" s="42" t="s">
        <v>39</v>
      </c>
      <c r="B12" s="6">
        <v>3</v>
      </c>
      <c r="C12" s="6" t="s">
        <v>8</v>
      </c>
      <c r="D12" s="41">
        <v>36.700000000000003</v>
      </c>
      <c r="E12" s="20">
        <v>24.4</v>
      </c>
      <c r="F12" s="20">
        <f t="shared" si="0"/>
        <v>61.1</v>
      </c>
      <c r="G12" s="20"/>
      <c r="H12" s="20"/>
      <c r="I12" s="20">
        <v>41.1</v>
      </c>
      <c r="J12" s="20"/>
      <c r="K12" s="20"/>
      <c r="L12" s="20"/>
      <c r="M12" s="20">
        <f t="shared" ref="M12:M14" si="1">D12+I12</f>
        <v>77.8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</row>
    <row r="13" spans="1:72" x14ac:dyDescent="0.25">
      <c r="A13" s="42" t="s">
        <v>40</v>
      </c>
      <c r="B13" s="6">
        <v>4</v>
      </c>
      <c r="C13" s="6" t="s">
        <v>8</v>
      </c>
      <c r="D13" s="41">
        <v>16.899999999999999</v>
      </c>
      <c r="E13" s="20">
        <v>4.8</v>
      </c>
      <c r="F13" s="20">
        <f t="shared" si="0"/>
        <v>21.7</v>
      </c>
      <c r="G13" s="20"/>
      <c r="H13" s="20"/>
      <c r="I13" s="20">
        <v>15.4</v>
      </c>
      <c r="J13" s="20"/>
      <c r="K13" s="20"/>
      <c r="L13" s="20"/>
      <c r="M13" s="20">
        <f t="shared" si="1"/>
        <v>32.299999999999997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</row>
    <row r="14" spans="1:72" x14ac:dyDescent="0.25">
      <c r="A14" s="42" t="s">
        <v>41</v>
      </c>
      <c r="B14" s="6">
        <v>5</v>
      </c>
      <c r="C14" s="6" t="s">
        <v>8</v>
      </c>
      <c r="D14" s="41">
        <v>68.7</v>
      </c>
      <c r="E14" s="20">
        <v>68</v>
      </c>
      <c r="F14" s="20">
        <f t="shared" si="0"/>
        <v>136.69999999999999</v>
      </c>
      <c r="G14" s="20"/>
      <c r="H14" s="20"/>
      <c r="I14" s="20">
        <v>124.2</v>
      </c>
      <c r="J14" s="20"/>
      <c r="K14" s="20"/>
      <c r="L14" s="20"/>
      <c r="M14" s="20">
        <f t="shared" si="1"/>
        <v>192.9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</row>
    <row r="15" spans="1:72" x14ac:dyDescent="0.25">
      <c r="A15" s="9" t="s">
        <v>29</v>
      </c>
      <c r="B15" s="6">
        <v>6</v>
      </c>
      <c r="C15" s="6" t="s">
        <v>35</v>
      </c>
      <c r="D15" s="41">
        <f>SUM(D16:D19)</f>
        <v>11038.8</v>
      </c>
      <c r="E15" s="20">
        <v>5057.6000000000004</v>
      </c>
      <c r="F15" s="20">
        <f t="shared" si="0"/>
        <v>16096.4</v>
      </c>
      <c r="G15" s="20">
        <v>10845</v>
      </c>
      <c r="H15" s="20"/>
      <c r="I15" s="20">
        <f>SUM(I16:I19)</f>
        <v>9755.6</v>
      </c>
      <c r="J15" s="20"/>
      <c r="K15" s="20"/>
      <c r="L15" s="20"/>
      <c r="M15" s="72">
        <f>D15+I15</f>
        <v>20794.400000000001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</row>
    <row r="16" spans="1:72" x14ac:dyDescent="0.25">
      <c r="A16" s="40" t="s">
        <v>60</v>
      </c>
      <c r="B16" s="6">
        <v>7</v>
      </c>
      <c r="C16" s="6" t="s">
        <v>8</v>
      </c>
      <c r="D16" s="41">
        <v>8957.9</v>
      </c>
      <c r="E16" s="20">
        <v>3433.6</v>
      </c>
      <c r="F16" s="20">
        <f t="shared" si="0"/>
        <v>12391.5</v>
      </c>
      <c r="G16" s="20"/>
      <c r="H16" s="20"/>
      <c r="I16" s="20">
        <v>6734.5</v>
      </c>
      <c r="J16" s="20"/>
      <c r="K16" s="20"/>
      <c r="L16" s="20"/>
      <c r="M16" s="20">
        <f t="shared" ref="M16:M24" si="2">D16+I16</f>
        <v>15692.4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</row>
    <row r="17" spans="1:72" x14ac:dyDescent="0.25">
      <c r="A17" s="42" t="s">
        <v>39</v>
      </c>
      <c r="B17" s="6">
        <v>8</v>
      </c>
      <c r="C17" s="6" t="s">
        <v>8</v>
      </c>
      <c r="D17" s="41">
        <v>626</v>
      </c>
      <c r="E17" s="20">
        <v>408.1</v>
      </c>
      <c r="F17" s="20">
        <f t="shared" si="0"/>
        <v>1034.0999999999999</v>
      </c>
      <c r="G17" s="20"/>
      <c r="H17" s="20"/>
      <c r="I17" s="20">
        <v>687</v>
      </c>
      <c r="J17" s="20"/>
      <c r="K17" s="20"/>
      <c r="L17" s="20"/>
      <c r="M17" s="20">
        <f t="shared" si="2"/>
        <v>1313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</row>
    <row r="18" spans="1:72" x14ac:dyDescent="0.25">
      <c r="A18" s="42" t="s">
        <v>40</v>
      </c>
      <c r="B18" s="6">
        <v>9</v>
      </c>
      <c r="C18" s="6" t="s">
        <v>8</v>
      </c>
      <c r="D18" s="41">
        <v>287.2</v>
      </c>
      <c r="E18" s="20">
        <v>80.099999999999994</v>
      </c>
      <c r="F18" s="20">
        <f t="shared" si="0"/>
        <v>367.3</v>
      </c>
      <c r="G18" s="20"/>
      <c r="H18" s="20"/>
      <c r="I18" s="20">
        <v>257.7</v>
      </c>
      <c r="J18" s="20"/>
      <c r="K18" s="20"/>
      <c r="L18" s="20"/>
      <c r="M18" s="20">
        <f t="shared" si="2"/>
        <v>544.9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</row>
    <row r="19" spans="1:72" x14ac:dyDescent="0.25">
      <c r="A19" s="42" t="s">
        <v>41</v>
      </c>
      <c r="B19" s="6">
        <v>10</v>
      </c>
      <c r="C19" s="6" t="s">
        <v>8</v>
      </c>
      <c r="D19" s="41">
        <v>1167.7</v>
      </c>
      <c r="E19" s="20">
        <v>1135.8</v>
      </c>
      <c r="F19" s="20">
        <f t="shared" si="0"/>
        <v>2303.5</v>
      </c>
      <c r="G19" s="20"/>
      <c r="H19" s="20"/>
      <c r="I19" s="20">
        <v>2076.4</v>
      </c>
      <c r="J19" s="20"/>
      <c r="K19" s="20"/>
      <c r="L19" s="20"/>
      <c r="M19" s="20">
        <f t="shared" si="2"/>
        <v>3244.1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</row>
    <row r="20" spans="1:72" x14ac:dyDescent="0.25">
      <c r="A20" s="9" t="s">
        <v>9</v>
      </c>
      <c r="B20" s="6">
        <v>11</v>
      </c>
      <c r="C20" s="6" t="s">
        <v>8</v>
      </c>
      <c r="D20" s="41">
        <f>SUM(D21:D23)</f>
        <v>2577.9</v>
      </c>
      <c r="E20" s="20">
        <v>2073.6</v>
      </c>
      <c r="F20" s="20">
        <f t="shared" si="0"/>
        <v>4651.5</v>
      </c>
      <c r="G20" s="20">
        <v>1118</v>
      </c>
      <c r="H20" s="71">
        <f>G20-F20</f>
        <v>-3533.5</v>
      </c>
      <c r="I20" s="20">
        <f>SUM(I21:I23)</f>
        <v>3866.9</v>
      </c>
      <c r="J20" s="20"/>
      <c r="K20" s="20"/>
      <c r="L20" s="20"/>
      <c r="M20" s="72">
        <f t="shared" si="2"/>
        <v>6444.8</v>
      </c>
      <c r="N20" s="20">
        <f>7449</f>
        <v>7449</v>
      </c>
      <c r="O20" s="20">
        <f>N20-M20</f>
        <v>1004.2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</row>
    <row r="21" spans="1:72" ht="19.5" customHeight="1" x14ac:dyDescent="0.25">
      <c r="A21" s="40" t="s">
        <v>42</v>
      </c>
      <c r="B21" s="6">
        <v>12</v>
      </c>
      <c r="C21" s="6" t="s">
        <v>8</v>
      </c>
      <c r="D21" s="41">
        <v>0</v>
      </c>
      <c r="E21" s="20">
        <v>0</v>
      </c>
      <c r="F21" s="20">
        <f t="shared" si="0"/>
        <v>0</v>
      </c>
      <c r="G21" s="20"/>
      <c r="H21" s="20"/>
      <c r="I21" s="20">
        <v>0</v>
      </c>
      <c r="J21" s="20"/>
      <c r="K21" s="20"/>
      <c r="L21" s="20"/>
      <c r="M21" s="20">
        <f t="shared" si="2"/>
        <v>0</v>
      </c>
      <c r="N21" s="20"/>
      <c r="O21" s="20">
        <f>O20*60%</f>
        <v>602.5</v>
      </c>
      <c r="P21" s="20" t="s">
        <v>93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</row>
    <row r="22" spans="1:72" x14ac:dyDescent="0.25">
      <c r="A22" s="40" t="s">
        <v>43</v>
      </c>
      <c r="B22" s="6">
        <v>13</v>
      </c>
      <c r="C22" s="6" t="s">
        <v>8</v>
      </c>
      <c r="D22" s="41">
        <v>2577.9</v>
      </c>
      <c r="E22" s="20">
        <v>2073.6</v>
      </c>
      <c r="F22" s="20">
        <f t="shared" si="0"/>
        <v>4651.5</v>
      </c>
      <c r="G22" s="20">
        <f>G24-F22</f>
        <v>-748.5</v>
      </c>
      <c r="H22" s="72">
        <f>G22+G20</f>
        <v>369.5</v>
      </c>
      <c r="I22" s="2">
        <v>3866.9</v>
      </c>
      <c r="M22" s="20">
        <f t="shared" si="2"/>
        <v>6444.8</v>
      </c>
      <c r="N22" s="20"/>
      <c r="O22" s="20">
        <f>O20*40%</f>
        <v>401.7</v>
      </c>
      <c r="P22" s="20" t="s">
        <v>91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</row>
    <row r="23" spans="1:72" x14ac:dyDescent="0.25">
      <c r="A23" s="40" t="s">
        <v>44</v>
      </c>
      <c r="B23" s="6">
        <v>14</v>
      </c>
      <c r="C23" s="6" t="s">
        <v>8</v>
      </c>
      <c r="D23" s="41">
        <v>0</v>
      </c>
      <c r="E23" s="20">
        <v>0</v>
      </c>
      <c r="F23" s="20">
        <f t="shared" si="0"/>
        <v>0</v>
      </c>
      <c r="G23" s="20"/>
      <c r="H23" s="20"/>
      <c r="I23" s="20">
        <v>0</v>
      </c>
      <c r="J23" s="20"/>
      <c r="K23" s="20"/>
      <c r="L23" s="20"/>
      <c r="M23" s="20">
        <f t="shared" si="2"/>
        <v>0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</row>
    <row r="24" spans="1:72" ht="16.5" thickBot="1" x14ac:dyDescent="0.3">
      <c r="A24" s="9" t="s">
        <v>10</v>
      </c>
      <c r="B24" s="6">
        <v>15</v>
      </c>
      <c r="C24" s="6" t="s">
        <v>8</v>
      </c>
      <c r="D24" s="41">
        <f>1111.5+603</f>
        <v>1714.5</v>
      </c>
      <c r="E24" s="20">
        <v>627.20000000000005</v>
      </c>
      <c r="F24" s="72">
        <f t="shared" si="0"/>
        <v>2341.6999999999998</v>
      </c>
      <c r="G24" s="20">
        <v>3903</v>
      </c>
      <c r="H24" s="71">
        <f>G24-F24</f>
        <v>1561.3</v>
      </c>
      <c r="I24" s="20">
        <f>741+401.7</f>
        <v>1142.7</v>
      </c>
      <c r="J24" s="20"/>
      <c r="K24" s="20"/>
      <c r="L24" s="20"/>
      <c r="M24" s="72">
        <f t="shared" si="2"/>
        <v>2857.2</v>
      </c>
      <c r="N24" s="20">
        <v>1853</v>
      </c>
      <c r="O24" s="20">
        <f>M24-N24</f>
        <v>1004.2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</row>
    <row r="25" spans="1:72" ht="16.5" thickBot="1" x14ac:dyDescent="0.3">
      <c r="A25" s="77" t="s">
        <v>11</v>
      </c>
      <c r="B25" s="78"/>
      <c r="C25" s="78"/>
      <c r="D25" s="78"/>
      <c r="E25" s="64"/>
      <c r="F25" s="20">
        <f>F15+F20+F24</f>
        <v>23089.599999999999</v>
      </c>
      <c r="G25" s="20">
        <f>G15+G20+G24</f>
        <v>15866</v>
      </c>
      <c r="H25" s="20">
        <f>F25-G25</f>
        <v>7223.6</v>
      </c>
      <c r="J25" s="74"/>
      <c r="K25" s="74"/>
      <c r="L25" s="74"/>
      <c r="M25" s="75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</row>
    <row r="26" spans="1:72" x14ac:dyDescent="0.25">
      <c r="A26" s="9" t="s">
        <v>32</v>
      </c>
      <c r="B26" s="6">
        <v>16</v>
      </c>
      <c r="C26" s="6" t="s">
        <v>35</v>
      </c>
      <c r="D26" s="41">
        <f>D27+D40</f>
        <v>15273.3</v>
      </c>
      <c r="E26" s="41">
        <f t="shared" ref="E26:I26" si="3">E27+E40</f>
        <v>8076.6</v>
      </c>
      <c r="F26" s="41">
        <f t="shared" si="3"/>
        <v>23349.9</v>
      </c>
      <c r="G26" s="41">
        <f t="shared" si="3"/>
        <v>0</v>
      </c>
      <c r="H26" s="41">
        <f t="shared" si="3"/>
        <v>0</v>
      </c>
      <c r="I26" s="41">
        <f t="shared" si="3"/>
        <v>16281.2</v>
      </c>
      <c r="J26" s="41">
        <f t="shared" ref="J26" si="4">J27+J40</f>
        <v>0</v>
      </c>
      <c r="K26" s="41">
        <f t="shared" ref="K26" si="5">K27+K40</f>
        <v>0</v>
      </c>
      <c r="L26" s="41">
        <f t="shared" ref="L26" si="6">L27+L40</f>
        <v>0</v>
      </c>
      <c r="M26" s="41">
        <f t="shared" ref="M26" si="7">M27+M40</f>
        <v>31554.5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</row>
    <row r="27" spans="1:72" x14ac:dyDescent="0.25">
      <c r="A27" s="11" t="s">
        <v>33</v>
      </c>
      <c r="B27" s="6">
        <v>17</v>
      </c>
      <c r="C27" s="6" t="s">
        <v>8</v>
      </c>
      <c r="D27" s="41">
        <f>D28+D32+D35+D36+D37</f>
        <v>15273.3</v>
      </c>
      <c r="E27" s="41">
        <f t="shared" ref="E27:H27" si="8">E28+E32+E35+E36+E37</f>
        <v>8076.6</v>
      </c>
      <c r="F27" s="41">
        <f t="shared" si="8"/>
        <v>23349.9</v>
      </c>
      <c r="G27" s="41">
        <f t="shared" si="8"/>
        <v>0</v>
      </c>
      <c r="H27" s="41">
        <f t="shared" si="8"/>
        <v>0</v>
      </c>
      <c r="I27" s="41">
        <f>I28+I32+I35+I36+I37</f>
        <v>16281.2</v>
      </c>
      <c r="J27" s="41">
        <f t="shared" ref="J27" si="9">J28+J32+J35+J36+J37</f>
        <v>0</v>
      </c>
      <c r="K27" s="41">
        <f t="shared" ref="K27" si="10">K28+K32+K35+K36+K37</f>
        <v>0</v>
      </c>
      <c r="L27" s="41">
        <f t="shared" ref="L27" si="11">L28+L32+L35+L36+L37</f>
        <v>0</v>
      </c>
      <c r="M27" s="41">
        <f t="shared" ref="M27" si="12">M28+M32+M35+M36+M37</f>
        <v>31554.5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</row>
    <row r="28" spans="1:72" x14ac:dyDescent="0.25">
      <c r="A28" s="11" t="s">
        <v>61</v>
      </c>
      <c r="B28" s="6">
        <v>18</v>
      </c>
      <c r="C28" s="6" t="s">
        <v>8</v>
      </c>
      <c r="D28" s="41">
        <f>D29+D30+D31</f>
        <v>4366.6000000000004</v>
      </c>
      <c r="E28" s="20">
        <v>1702.8</v>
      </c>
      <c r="F28" s="73">
        <f t="shared" si="0"/>
        <v>6069.4</v>
      </c>
      <c r="G28" s="20"/>
      <c r="H28" s="20"/>
      <c r="I28" s="20">
        <f>SUM(I29:I31)</f>
        <v>2998.4</v>
      </c>
      <c r="J28" s="20"/>
      <c r="K28" s="20"/>
      <c r="L28" s="20"/>
      <c r="M28" s="73">
        <f>SUM(M29:M31)</f>
        <v>7365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</row>
    <row r="29" spans="1:72" x14ac:dyDescent="0.25">
      <c r="A29" s="11" t="s">
        <v>62</v>
      </c>
      <c r="B29" s="6">
        <v>19</v>
      </c>
      <c r="C29" s="6" t="s">
        <v>8</v>
      </c>
      <c r="D29" s="41">
        <v>3633.6</v>
      </c>
      <c r="E29" s="20">
        <v>1041.5999999999999</v>
      </c>
      <c r="F29" s="20">
        <f t="shared" si="0"/>
        <v>4675.2</v>
      </c>
      <c r="G29" s="20"/>
      <c r="H29" s="20"/>
      <c r="I29" s="20">
        <v>1898.8</v>
      </c>
      <c r="J29" s="20"/>
      <c r="K29" s="20"/>
      <c r="L29" s="20"/>
      <c r="M29" s="20">
        <f>D29+I29</f>
        <v>5532.4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</row>
    <row r="30" spans="1:72" x14ac:dyDescent="0.25">
      <c r="A30" s="11" t="s">
        <v>63</v>
      </c>
      <c r="B30" s="6">
        <v>20</v>
      </c>
      <c r="C30" s="6" t="s">
        <v>8</v>
      </c>
      <c r="D30" s="41">
        <v>0</v>
      </c>
      <c r="E30" s="20">
        <v>0</v>
      </c>
      <c r="F30" s="20">
        <f t="shared" si="0"/>
        <v>0</v>
      </c>
      <c r="G30" s="20"/>
      <c r="H30" s="20"/>
      <c r="I30" s="20">
        <v>0</v>
      </c>
      <c r="J30" s="20"/>
      <c r="K30" s="20"/>
      <c r="L30" s="20"/>
      <c r="M30" s="20">
        <v>0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</row>
    <row r="31" spans="1:72" x14ac:dyDescent="0.25">
      <c r="A31" s="11" t="s">
        <v>64</v>
      </c>
      <c r="B31" s="6">
        <v>21</v>
      </c>
      <c r="C31" s="6" t="s">
        <v>8</v>
      </c>
      <c r="D31" s="41">
        <v>733</v>
      </c>
      <c r="E31" s="20">
        <v>661.2</v>
      </c>
      <c r="F31" s="20">
        <f>D31+E31</f>
        <v>1394.2</v>
      </c>
      <c r="G31" s="20"/>
      <c r="H31" s="20"/>
      <c r="I31" s="20">
        <v>1099.5999999999999</v>
      </c>
      <c r="J31" s="20"/>
      <c r="K31" s="20"/>
      <c r="L31" s="20"/>
      <c r="M31" s="20">
        <f t="shared" ref="M31:M36" si="13">D31+I31</f>
        <v>1832.6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</row>
    <row r="32" spans="1:72" x14ac:dyDescent="0.25">
      <c r="A32" s="9" t="s">
        <v>65</v>
      </c>
      <c r="B32" s="6">
        <v>22</v>
      </c>
      <c r="C32" s="6" t="s">
        <v>8</v>
      </c>
      <c r="D32" s="41">
        <v>6416.8</v>
      </c>
      <c r="E32" s="20">
        <v>4554</v>
      </c>
      <c r="F32" s="73">
        <f t="shared" si="0"/>
        <v>10970.8</v>
      </c>
      <c r="G32" s="20"/>
      <c r="H32" s="20"/>
      <c r="I32" s="20">
        <v>9513</v>
      </c>
      <c r="J32" s="20"/>
      <c r="K32" s="20"/>
      <c r="L32" s="20"/>
      <c r="M32" s="73">
        <f t="shared" si="13"/>
        <v>15929.8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</row>
    <row r="33" spans="1:72" x14ac:dyDescent="0.25">
      <c r="A33" s="42" t="s">
        <v>12</v>
      </c>
      <c r="B33" s="6">
        <v>23</v>
      </c>
      <c r="C33" s="6" t="s">
        <v>8</v>
      </c>
      <c r="D33" s="41">
        <f>D32*12%</f>
        <v>770</v>
      </c>
      <c r="E33" s="20">
        <v>546.5</v>
      </c>
      <c r="F33" s="20">
        <f t="shared" si="0"/>
        <v>1316.5</v>
      </c>
      <c r="G33" s="20"/>
      <c r="H33" s="20"/>
      <c r="I33" s="20">
        <f>I32*12%</f>
        <v>1141.5999999999999</v>
      </c>
      <c r="J33" s="20"/>
      <c r="K33" s="20"/>
      <c r="L33" s="20"/>
      <c r="M33" s="20">
        <f t="shared" si="13"/>
        <v>1911.6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</row>
    <row r="34" spans="1:72" x14ac:dyDescent="0.25">
      <c r="A34" s="42" t="s">
        <v>45</v>
      </c>
      <c r="B34" s="6">
        <v>24</v>
      </c>
      <c r="C34" s="6" t="s">
        <v>8</v>
      </c>
      <c r="D34" s="41">
        <f>D32*88%</f>
        <v>5646.8</v>
      </c>
      <c r="E34" s="20">
        <v>4007.5</v>
      </c>
      <c r="F34" s="20">
        <f t="shared" si="0"/>
        <v>9654.2999999999993</v>
      </c>
      <c r="G34" s="20"/>
      <c r="H34" s="20"/>
      <c r="I34" s="20">
        <f>I32*88%</f>
        <v>8371.4</v>
      </c>
      <c r="J34" s="20"/>
      <c r="K34" s="20"/>
      <c r="L34" s="20"/>
      <c r="M34" s="20">
        <f t="shared" si="13"/>
        <v>14018.2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</row>
    <row r="35" spans="1:72" x14ac:dyDescent="0.25">
      <c r="A35" s="43" t="s">
        <v>46</v>
      </c>
      <c r="B35" s="6">
        <v>25</v>
      </c>
      <c r="C35" s="6" t="s">
        <v>8</v>
      </c>
      <c r="D35" s="41">
        <v>1395.1</v>
      </c>
      <c r="E35" s="20">
        <v>970.1</v>
      </c>
      <c r="F35" s="73">
        <f t="shared" si="0"/>
        <v>2365.1999999999998</v>
      </c>
      <c r="G35" s="20"/>
      <c r="H35" s="20"/>
      <c r="I35" s="20">
        <v>2039.3</v>
      </c>
      <c r="J35" s="20"/>
      <c r="K35" s="20"/>
      <c r="L35" s="20"/>
      <c r="M35" s="73">
        <f t="shared" si="13"/>
        <v>3434.4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</row>
    <row r="36" spans="1:72" x14ac:dyDescent="0.25">
      <c r="A36" s="43" t="s">
        <v>47</v>
      </c>
      <c r="B36" s="6">
        <v>26</v>
      </c>
      <c r="C36" s="6" t="s">
        <v>8</v>
      </c>
      <c r="D36" s="41">
        <v>1722.6</v>
      </c>
      <c r="E36" s="20">
        <v>410.1</v>
      </c>
      <c r="F36" s="73">
        <f t="shared" si="0"/>
        <v>2132.6999999999998</v>
      </c>
      <c r="G36" s="20"/>
      <c r="H36" s="20"/>
      <c r="I36" s="20">
        <v>815.7</v>
      </c>
      <c r="J36" s="20"/>
      <c r="K36" s="20"/>
      <c r="L36" s="20"/>
      <c r="M36" s="73">
        <f t="shared" si="13"/>
        <v>2538.3000000000002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</row>
    <row r="37" spans="1:72" x14ac:dyDescent="0.25">
      <c r="A37" s="43" t="s">
        <v>48</v>
      </c>
      <c r="B37" s="6">
        <v>27</v>
      </c>
      <c r="C37" s="6" t="s">
        <v>8</v>
      </c>
      <c r="D37" s="41">
        <v>1372.2</v>
      </c>
      <c r="E37" s="20">
        <v>439.6</v>
      </c>
      <c r="F37" s="73">
        <f t="shared" si="0"/>
        <v>1811.8</v>
      </c>
      <c r="G37" s="20"/>
      <c r="H37" s="20"/>
      <c r="I37" s="20">
        <v>914.8</v>
      </c>
      <c r="J37" s="20"/>
      <c r="K37" s="20"/>
      <c r="L37" s="20"/>
      <c r="M37" s="73">
        <v>2287</v>
      </c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</row>
    <row r="38" spans="1:72" x14ac:dyDescent="0.25">
      <c r="A38" s="42" t="s">
        <v>49</v>
      </c>
      <c r="B38" s="6">
        <v>28</v>
      </c>
      <c r="C38" s="6" t="s">
        <v>8</v>
      </c>
      <c r="D38" s="41">
        <v>0</v>
      </c>
      <c r="E38" s="20"/>
      <c r="F38" s="20">
        <f t="shared" si="0"/>
        <v>0</v>
      </c>
      <c r="G38" s="20"/>
      <c r="H38" s="20"/>
      <c r="I38" s="20">
        <v>0</v>
      </c>
      <c r="J38" s="20"/>
      <c r="K38" s="20"/>
      <c r="L38" s="20"/>
      <c r="M38" s="20">
        <v>0</v>
      </c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</row>
    <row r="39" spans="1:72" x14ac:dyDescent="0.25">
      <c r="A39" s="42" t="s">
        <v>50</v>
      </c>
      <c r="B39" s="6">
        <v>29</v>
      </c>
      <c r="C39" s="6" t="s">
        <v>8</v>
      </c>
      <c r="D39" s="41">
        <v>546.6</v>
      </c>
      <c r="E39" s="20">
        <v>37.5</v>
      </c>
      <c r="F39" s="20">
        <f t="shared" si="0"/>
        <v>584.1</v>
      </c>
      <c r="G39" s="20"/>
      <c r="H39" s="20"/>
      <c r="I39" s="20">
        <v>72.599999999999994</v>
      </c>
      <c r="J39" s="20"/>
      <c r="K39" s="20"/>
      <c r="L39" s="20"/>
      <c r="M39" s="20">
        <f>D39+I39</f>
        <v>619.20000000000005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</row>
    <row r="40" spans="1:72" x14ac:dyDescent="0.25">
      <c r="A40" s="44" t="s">
        <v>13</v>
      </c>
      <c r="B40" s="6">
        <v>30</v>
      </c>
      <c r="C40" s="6" t="s">
        <v>8</v>
      </c>
      <c r="D40" s="41">
        <v>0</v>
      </c>
      <c r="E40" s="20"/>
      <c r="F40" s="20">
        <f t="shared" si="0"/>
        <v>0</v>
      </c>
      <c r="G40" s="20"/>
      <c r="H40" s="20"/>
      <c r="I40" s="20">
        <v>0</v>
      </c>
      <c r="J40" s="20"/>
      <c r="K40" s="20"/>
      <c r="L40" s="20"/>
      <c r="M40" s="20">
        <v>0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</row>
    <row r="41" spans="1:72" x14ac:dyDescent="0.25">
      <c r="A41" s="77" t="s">
        <v>14</v>
      </c>
      <c r="B41" s="78"/>
      <c r="C41" s="78"/>
      <c r="D41" s="78"/>
      <c r="E41" s="64"/>
      <c r="F41" s="20">
        <f>F25-F26</f>
        <v>-260.3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</row>
    <row r="42" spans="1:72" ht="31.5" x14ac:dyDescent="0.25">
      <c r="A42" s="9" t="s">
        <v>30</v>
      </c>
      <c r="B42" s="6">
        <v>31</v>
      </c>
      <c r="C42" s="6" t="s">
        <v>35</v>
      </c>
      <c r="D42" s="41">
        <f>D15+D20+D24-D26</f>
        <v>57.9</v>
      </c>
      <c r="F42" s="82">
        <f>D42+E43</f>
        <v>-260.3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</row>
    <row r="43" spans="1:72" x14ac:dyDescent="0.25">
      <c r="A43" s="9" t="s">
        <v>15</v>
      </c>
      <c r="B43" s="6">
        <v>32</v>
      </c>
      <c r="C43" s="6" t="s">
        <v>8</v>
      </c>
      <c r="D43" s="41"/>
      <c r="E43" s="41">
        <f>E15+E20+E24-E26</f>
        <v>-318.2</v>
      </c>
      <c r="F43" s="82"/>
      <c r="G43" s="20">
        <f>G25-G26</f>
        <v>15866</v>
      </c>
      <c r="H43" s="20">
        <f>F42-G43</f>
        <v>-16126.3</v>
      </c>
      <c r="I43" s="20">
        <f>I15+I20+I24-I26</f>
        <v>-1516</v>
      </c>
      <c r="J43" s="20"/>
      <c r="K43" s="20"/>
      <c r="L43" s="20"/>
      <c r="M43" s="20">
        <f>D43+I43</f>
        <v>-1516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</row>
    <row r="44" spans="1:72" ht="31.5" x14ac:dyDescent="0.25">
      <c r="A44" s="9" t="s">
        <v>57</v>
      </c>
      <c r="B44" s="55">
        <v>33</v>
      </c>
      <c r="C44" s="6" t="s">
        <v>8</v>
      </c>
      <c r="D44" s="41">
        <f>SUM(D45:D48)</f>
        <v>10235.1</v>
      </c>
      <c r="E44" s="41">
        <f t="shared" ref="E44:I44" si="14">SUM(E45:E48)</f>
        <v>6744.1</v>
      </c>
      <c r="F44" s="41">
        <f t="shared" si="14"/>
        <v>16979.2</v>
      </c>
      <c r="G44" s="41">
        <f t="shared" si="14"/>
        <v>0</v>
      </c>
      <c r="H44" s="41">
        <f t="shared" si="14"/>
        <v>0</v>
      </c>
      <c r="I44" s="41">
        <f t="shared" si="14"/>
        <v>6823.5</v>
      </c>
      <c r="J44" s="20"/>
      <c r="K44" s="20"/>
      <c r="L44" s="20"/>
      <c r="M44" s="20">
        <f t="shared" ref="M44:M50" si="15">D44+I44</f>
        <v>17058.599999999999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</row>
    <row r="45" spans="1:72" x14ac:dyDescent="0.25">
      <c r="A45" s="42" t="s">
        <v>51</v>
      </c>
      <c r="B45" s="6">
        <v>34</v>
      </c>
      <c r="C45" s="6" t="s">
        <v>8</v>
      </c>
      <c r="D45" s="41">
        <v>6409.2</v>
      </c>
      <c r="E45" s="20">
        <v>4081.8</v>
      </c>
      <c r="F45" s="20">
        <f t="shared" si="0"/>
        <v>10491</v>
      </c>
      <c r="G45" s="20"/>
      <c r="H45" s="20"/>
      <c r="I45" s="20">
        <v>4272.8</v>
      </c>
      <c r="J45" s="20"/>
      <c r="K45" s="20"/>
      <c r="L45" s="20"/>
      <c r="M45" s="20">
        <f t="shared" si="15"/>
        <v>10682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</row>
    <row r="46" spans="1:72" x14ac:dyDescent="0.25">
      <c r="A46" s="42" t="s">
        <v>52</v>
      </c>
      <c r="B46" s="6">
        <v>35</v>
      </c>
      <c r="C46" s="6" t="s">
        <v>8</v>
      </c>
      <c r="D46" s="41">
        <v>165.5</v>
      </c>
      <c r="E46" s="20">
        <v>21.4</v>
      </c>
      <c r="F46" s="20">
        <f t="shared" si="0"/>
        <v>186.9</v>
      </c>
      <c r="G46" s="20"/>
      <c r="H46" s="20"/>
      <c r="I46" s="20">
        <v>110.4</v>
      </c>
      <c r="J46" s="20"/>
      <c r="K46" s="20"/>
      <c r="L46" s="20"/>
      <c r="M46" s="20">
        <f t="shared" si="15"/>
        <v>275.89999999999998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</row>
    <row r="47" spans="1:72" x14ac:dyDescent="0.25">
      <c r="A47" s="42" t="s">
        <v>53</v>
      </c>
      <c r="B47" s="6">
        <v>36</v>
      </c>
      <c r="C47" s="6" t="s">
        <v>8</v>
      </c>
      <c r="D47" s="41">
        <v>104.8</v>
      </c>
      <c r="E47" s="20">
        <v>214.9</v>
      </c>
      <c r="F47" s="20">
        <f t="shared" si="0"/>
        <v>319.7</v>
      </c>
      <c r="G47" s="20"/>
      <c r="H47" s="20"/>
      <c r="I47" s="20">
        <v>69.900000000000006</v>
      </c>
      <c r="J47" s="20"/>
      <c r="K47" s="20"/>
      <c r="L47" s="20"/>
      <c r="M47" s="20">
        <f t="shared" si="15"/>
        <v>174.7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</row>
    <row r="48" spans="1:72" x14ac:dyDescent="0.25">
      <c r="A48" s="42" t="s">
        <v>54</v>
      </c>
      <c r="B48" s="6">
        <v>37</v>
      </c>
      <c r="C48" s="6" t="s">
        <v>8</v>
      </c>
      <c r="D48" s="41">
        <v>3555.6</v>
      </c>
      <c r="E48" s="20">
        <v>2426</v>
      </c>
      <c r="F48" s="20">
        <f t="shared" si="0"/>
        <v>5981.6</v>
      </c>
      <c r="G48" s="20"/>
      <c r="H48" s="20"/>
      <c r="I48" s="20">
        <v>2370.4</v>
      </c>
      <c r="J48" s="20"/>
      <c r="K48" s="20"/>
      <c r="L48" s="20"/>
      <c r="M48" s="20">
        <f t="shared" si="15"/>
        <v>5926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</row>
    <row r="49" spans="1:107" ht="31.5" x14ac:dyDescent="0.25">
      <c r="A49" s="54" t="s">
        <v>23</v>
      </c>
      <c r="B49" s="6">
        <v>38</v>
      </c>
      <c r="C49" s="6" t="s">
        <v>8</v>
      </c>
      <c r="D49" s="41">
        <v>3185.6</v>
      </c>
      <c r="E49" s="20">
        <v>2123.8000000000002</v>
      </c>
      <c r="F49" s="20">
        <f t="shared" si="0"/>
        <v>5309.4</v>
      </c>
      <c r="G49" s="20"/>
      <c r="H49" s="20"/>
      <c r="I49" s="20">
        <v>2123.8000000000002</v>
      </c>
      <c r="J49" s="20"/>
      <c r="K49" s="20"/>
      <c r="L49" s="20"/>
      <c r="M49" s="20">
        <f t="shared" si="15"/>
        <v>5309.4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</row>
    <row r="50" spans="1:107" ht="30" customHeight="1" x14ac:dyDescent="0.25">
      <c r="A50" s="54" t="s">
        <v>24</v>
      </c>
      <c r="B50" s="6">
        <v>39</v>
      </c>
      <c r="C50" s="6" t="s">
        <v>8</v>
      </c>
      <c r="D50" s="41">
        <v>8421.5</v>
      </c>
      <c r="E50" s="20">
        <v>5053</v>
      </c>
      <c r="F50" s="20">
        <f t="shared" si="0"/>
        <v>13474.5</v>
      </c>
      <c r="G50" s="20"/>
      <c r="H50" s="20"/>
      <c r="I50" s="20">
        <v>5614.4</v>
      </c>
      <c r="J50" s="20"/>
      <c r="K50" s="20"/>
      <c r="L50" s="20"/>
      <c r="M50" s="20">
        <f t="shared" si="15"/>
        <v>14035.9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</row>
    <row r="51" spans="1:107" ht="36" customHeight="1" x14ac:dyDescent="0.25">
      <c r="A51" s="54" t="s">
        <v>25</v>
      </c>
      <c r="B51" s="6">
        <v>40</v>
      </c>
      <c r="C51" s="6" t="s">
        <v>8</v>
      </c>
      <c r="D51" s="41">
        <v>0</v>
      </c>
      <c r="E51" s="20"/>
      <c r="F51" s="20">
        <f t="shared" si="0"/>
        <v>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</row>
    <row r="52" spans="1:107" x14ac:dyDescent="0.25">
      <c r="A52" s="54" t="s">
        <v>16</v>
      </c>
      <c r="B52" s="55">
        <v>41</v>
      </c>
      <c r="C52" s="6" t="s">
        <v>8</v>
      </c>
      <c r="D52" s="41">
        <v>0</v>
      </c>
      <c r="E52" s="20"/>
      <c r="F52" s="20">
        <f t="shared" si="0"/>
        <v>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</row>
    <row r="53" spans="1:107" x14ac:dyDescent="0.25">
      <c r="A53" s="54" t="s">
        <v>17</v>
      </c>
      <c r="B53" s="6">
        <v>42</v>
      </c>
      <c r="C53" s="6" t="s">
        <v>8</v>
      </c>
      <c r="D53" s="41">
        <v>0</v>
      </c>
      <c r="E53" s="20"/>
      <c r="F53" s="20">
        <f t="shared" si="0"/>
        <v>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</row>
    <row r="54" spans="1:107" ht="31.5" x14ac:dyDescent="0.25">
      <c r="A54" s="9" t="s">
        <v>37</v>
      </c>
      <c r="B54" s="6">
        <v>43</v>
      </c>
      <c r="C54" s="6" t="s">
        <v>8</v>
      </c>
      <c r="D54" s="41">
        <v>708</v>
      </c>
      <c r="E54" s="20">
        <v>831.6</v>
      </c>
      <c r="F54" s="20">
        <f t="shared" si="0"/>
        <v>1539.6</v>
      </c>
      <c r="G54" s="20"/>
      <c r="H54" s="20"/>
      <c r="I54" s="20">
        <v>472</v>
      </c>
      <c r="J54" s="20"/>
      <c r="K54" s="20"/>
      <c r="L54" s="20"/>
      <c r="M54" s="20">
        <f>D54+I54</f>
        <v>1180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</row>
    <row r="55" spans="1:107" x14ac:dyDescent="0.25">
      <c r="A55" s="11" t="s">
        <v>55</v>
      </c>
      <c r="B55" s="6">
        <v>44</v>
      </c>
      <c r="C55" s="6" t="s">
        <v>8</v>
      </c>
      <c r="D55" s="41">
        <v>578.9</v>
      </c>
      <c r="E55" s="20">
        <v>627.1</v>
      </c>
      <c r="F55" s="20">
        <f t="shared" si="0"/>
        <v>1206</v>
      </c>
      <c r="G55" s="20"/>
      <c r="H55" s="20"/>
      <c r="I55" s="20">
        <v>386</v>
      </c>
      <c r="J55" s="20"/>
      <c r="K55" s="20"/>
      <c r="L55" s="20"/>
      <c r="M55" s="20">
        <f>D55+I55</f>
        <v>964.9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</row>
    <row r="56" spans="1:107" x14ac:dyDescent="0.25">
      <c r="A56" s="9" t="s">
        <v>18</v>
      </c>
      <c r="B56" s="6">
        <v>45</v>
      </c>
      <c r="C56" s="6" t="s">
        <v>8</v>
      </c>
      <c r="D56" s="41"/>
      <c r="E56" s="20"/>
      <c r="F56" s="20">
        <f t="shared" si="0"/>
        <v>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</row>
    <row r="57" spans="1:107" x14ac:dyDescent="0.25">
      <c r="A57" s="77" t="s">
        <v>19</v>
      </c>
      <c r="B57" s="78"/>
      <c r="C57" s="78"/>
      <c r="D57" s="78"/>
      <c r="E57" s="64"/>
      <c r="F57" s="20">
        <f t="shared" si="0"/>
        <v>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</row>
    <row r="58" spans="1:107" ht="33.75" customHeight="1" x14ac:dyDescent="0.25">
      <c r="A58" s="12" t="s">
        <v>31</v>
      </c>
      <c r="B58" s="6">
        <v>46</v>
      </c>
      <c r="C58" s="6" t="s">
        <v>20</v>
      </c>
      <c r="D58" s="41">
        <v>15</v>
      </c>
      <c r="E58" s="20">
        <v>14</v>
      </c>
      <c r="F58" s="20">
        <f t="shared" si="0"/>
        <v>29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</row>
    <row r="59" spans="1:107" s="5" customFormat="1" x14ac:dyDescent="0.25">
      <c r="A59" s="11" t="s">
        <v>21</v>
      </c>
      <c r="B59" s="6">
        <v>47</v>
      </c>
      <c r="C59" s="6" t="s">
        <v>8</v>
      </c>
      <c r="D59" s="41">
        <v>87</v>
      </c>
      <c r="E59" s="20">
        <v>74</v>
      </c>
      <c r="F59" s="20">
        <f t="shared" si="0"/>
        <v>161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</row>
    <row r="60" spans="1:107" s="5" customFormat="1" ht="18" customHeight="1" x14ac:dyDescent="0.25">
      <c r="A60" s="22" t="s">
        <v>56</v>
      </c>
      <c r="B60" s="6">
        <v>48</v>
      </c>
      <c r="C60" s="6" t="s">
        <v>0</v>
      </c>
      <c r="D60" s="41">
        <f>SUM(D61:D66)</f>
        <v>12781.8</v>
      </c>
      <c r="E60" s="20">
        <f>SUM(E61:E66)</f>
        <v>5921.6</v>
      </c>
      <c r="F60" s="20">
        <f t="shared" si="0"/>
        <v>18703.400000000001</v>
      </c>
      <c r="G60" s="20"/>
      <c r="H60" s="20"/>
      <c r="I60" s="20">
        <f>SUM(I61:I66)</f>
        <v>12307.4</v>
      </c>
      <c r="J60" s="20"/>
      <c r="K60" s="20"/>
      <c r="L60" s="20"/>
      <c r="M60" s="20">
        <f>D60+I60</f>
        <v>25089.200000000001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</row>
    <row r="61" spans="1:107" x14ac:dyDescent="0.25">
      <c r="A61" s="42" t="s">
        <v>51</v>
      </c>
      <c r="B61" s="6">
        <v>49</v>
      </c>
      <c r="C61" s="6" t="s">
        <v>8</v>
      </c>
      <c r="D61" s="41">
        <v>8311.7999999999993</v>
      </c>
      <c r="E61" s="20">
        <v>3120.6</v>
      </c>
      <c r="F61" s="20">
        <f t="shared" si="0"/>
        <v>11432.4</v>
      </c>
      <c r="G61" s="20"/>
      <c r="H61" s="20"/>
      <c r="I61" s="20">
        <v>6249.6</v>
      </c>
      <c r="J61" s="20"/>
      <c r="K61" s="20"/>
      <c r="L61" s="20"/>
      <c r="M61" s="20">
        <f t="shared" ref="M61:M66" si="16">D61+I61</f>
        <v>14561.4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</row>
    <row r="62" spans="1:107" x14ac:dyDescent="0.25">
      <c r="A62" s="42" t="s">
        <v>52</v>
      </c>
      <c r="B62" s="6">
        <v>50</v>
      </c>
      <c r="C62" s="6" t="s">
        <v>8</v>
      </c>
      <c r="D62" s="41">
        <v>467.5</v>
      </c>
      <c r="E62" s="20">
        <v>97.5</v>
      </c>
      <c r="F62" s="20">
        <f t="shared" si="0"/>
        <v>565</v>
      </c>
      <c r="G62" s="20"/>
      <c r="H62" s="20"/>
      <c r="I62" s="20">
        <v>479.1</v>
      </c>
      <c r="J62" s="20"/>
      <c r="K62" s="20"/>
      <c r="L62" s="20"/>
      <c r="M62" s="20">
        <f t="shared" si="16"/>
        <v>946.6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</row>
    <row r="63" spans="1:107" x14ac:dyDescent="0.25">
      <c r="A63" s="42" t="s">
        <v>53</v>
      </c>
      <c r="B63" s="6">
        <v>51</v>
      </c>
      <c r="C63" s="6" t="s">
        <v>8</v>
      </c>
      <c r="D63" s="41">
        <v>233.8</v>
      </c>
      <c r="E63" s="20">
        <v>103.7</v>
      </c>
      <c r="F63" s="20">
        <f t="shared" si="0"/>
        <v>337.5</v>
      </c>
      <c r="G63" s="20"/>
      <c r="H63" s="20"/>
      <c r="I63" s="20">
        <v>239.5</v>
      </c>
      <c r="J63" s="20"/>
      <c r="K63" s="20"/>
      <c r="L63" s="20"/>
      <c r="M63" s="20">
        <f t="shared" si="16"/>
        <v>473.3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</row>
    <row r="64" spans="1:107" x14ac:dyDescent="0.25">
      <c r="A64" s="42" t="s">
        <v>54</v>
      </c>
      <c r="B64" s="6">
        <v>52</v>
      </c>
      <c r="C64" s="6" t="s">
        <v>8</v>
      </c>
      <c r="D64" s="41">
        <v>1190.8</v>
      </c>
      <c r="E64" s="20">
        <v>526.20000000000005</v>
      </c>
      <c r="F64" s="20">
        <f t="shared" si="0"/>
        <v>1717</v>
      </c>
      <c r="G64" s="20"/>
      <c r="H64" s="20"/>
      <c r="I64" s="20">
        <v>1472.3</v>
      </c>
      <c r="J64" s="20"/>
      <c r="K64" s="20"/>
      <c r="L64" s="20"/>
      <c r="M64" s="20">
        <f t="shared" si="16"/>
        <v>2663.1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</row>
    <row r="65" spans="1:72" x14ac:dyDescent="0.25">
      <c r="A65" s="42" t="s">
        <v>26</v>
      </c>
      <c r="B65" s="6">
        <v>53</v>
      </c>
      <c r="C65" s="6" t="s">
        <v>8</v>
      </c>
      <c r="D65" s="41">
        <v>2577.9</v>
      </c>
      <c r="E65" s="20">
        <f>E22</f>
        <v>2073.6</v>
      </c>
      <c r="F65" s="20">
        <f t="shared" si="0"/>
        <v>4651.5</v>
      </c>
      <c r="G65" s="20"/>
      <c r="H65" s="20"/>
      <c r="I65" s="20">
        <v>3866.9</v>
      </c>
      <c r="J65" s="20"/>
      <c r="K65" s="20"/>
      <c r="L65" s="20"/>
      <c r="M65" s="20">
        <f t="shared" si="16"/>
        <v>6444.8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</row>
    <row r="66" spans="1:72" ht="16.5" thickBot="1" x14ac:dyDescent="0.3">
      <c r="A66" s="45" t="s">
        <v>27</v>
      </c>
      <c r="B66" s="13">
        <v>54</v>
      </c>
      <c r="C66" s="13" t="s">
        <v>8</v>
      </c>
      <c r="D66" s="65">
        <v>0</v>
      </c>
      <c r="E66" s="64">
        <v>0</v>
      </c>
      <c r="F66" s="20">
        <f t="shared" si="0"/>
        <v>0</v>
      </c>
      <c r="G66" s="20"/>
      <c r="H66" s="20"/>
      <c r="I66" s="20">
        <v>0</v>
      </c>
      <c r="J66" s="20"/>
      <c r="K66" s="20"/>
      <c r="L66" s="20"/>
      <c r="M66" s="20">
        <f t="shared" si="16"/>
        <v>0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</row>
    <row r="67" spans="1:72" ht="15.75" customHeight="1" x14ac:dyDescent="0.25">
      <c r="A67" s="51"/>
      <c r="B67" s="32"/>
      <c r="C67" s="32"/>
      <c r="D67" s="33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</row>
    <row r="68" spans="1:72" s="50" customFormat="1" x14ac:dyDescent="0.25">
      <c r="A68" s="1" t="s">
        <v>80</v>
      </c>
      <c r="B68" s="48"/>
      <c r="C68" s="83" t="s">
        <v>81</v>
      </c>
      <c r="D68" s="83"/>
      <c r="E68" s="49"/>
    </row>
    <row r="69" spans="1:72" s="50" customFormat="1" ht="15" customHeight="1" x14ac:dyDescent="0.25">
      <c r="E69" s="47"/>
      <c r="G69" s="50" t="s">
        <v>22</v>
      </c>
    </row>
    <row r="70" spans="1:72" s="50" customFormat="1" ht="17.25" customHeight="1" thickBot="1" x14ac:dyDescent="0.3">
      <c r="A70" s="35" t="s">
        <v>83</v>
      </c>
      <c r="B70" s="36"/>
      <c r="C70" s="87" t="s">
        <v>82</v>
      </c>
      <c r="D70" s="87"/>
    </row>
    <row r="71" spans="1:72" s="3" customFormat="1" x14ac:dyDescent="0.25">
      <c r="A71" s="31"/>
      <c r="B71" s="4"/>
      <c r="C71" s="84"/>
      <c r="D71" s="84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18"/>
      <c r="AH71" s="18"/>
      <c r="AI71" s="18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</row>
    <row r="72" spans="1:72" x14ac:dyDescent="0.25">
      <c r="A72" s="10" t="s">
        <v>84</v>
      </c>
      <c r="B72" s="10"/>
      <c r="C72" s="10"/>
      <c r="D72" s="34"/>
    </row>
    <row r="73" spans="1:72" x14ac:dyDescent="0.25">
      <c r="A73" s="10" t="s">
        <v>85</v>
      </c>
      <c r="B73" s="10"/>
      <c r="C73" s="10"/>
      <c r="D73" s="10"/>
    </row>
    <row r="74" spans="1:72" x14ac:dyDescent="0.25">
      <c r="A74" s="10" t="s">
        <v>86</v>
      </c>
      <c r="B74" s="10"/>
      <c r="C74" s="10"/>
      <c r="D74" s="10"/>
    </row>
    <row r="75" spans="1:72" x14ac:dyDescent="0.25">
      <c r="A75" s="10"/>
      <c r="B75" s="10"/>
      <c r="C75" s="10"/>
      <c r="D75" s="10"/>
    </row>
    <row r="76" spans="1:72" x14ac:dyDescent="0.25">
      <c r="A76" s="10"/>
      <c r="B76" s="10"/>
      <c r="C76" s="10"/>
      <c r="D76" s="10"/>
    </row>
  </sheetData>
  <mergeCells count="14">
    <mergeCell ref="F42:F43"/>
    <mergeCell ref="C68:D68"/>
    <mergeCell ref="C71:D71"/>
    <mergeCell ref="A9:D9"/>
    <mergeCell ref="A25:D25"/>
    <mergeCell ref="C70:D70"/>
    <mergeCell ref="B1:D1"/>
    <mergeCell ref="A41:D41"/>
    <mergeCell ref="A57:D57"/>
    <mergeCell ref="A2:D2"/>
    <mergeCell ref="A3:D3"/>
    <mergeCell ref="A4:D4"/>
    <mergeCell ref="A5:D5"/>
    <mergeCell ref="A6:D6"/>
  </mergeCells>
  <pageMargins left="0.23622047244094491" right="0.23622047244094491" top="0.74803149606299213" bottom="0.74803149606299213" header="0.31496062992125984" footer="0.31496062992125984"/>
  <pageSetup paperSize="9" scale="94" fitToHeight="4" orientation="portrait" r:id="rId1"/>
  <rowBreaks count="1" manualBreakCount="1">
    <brk id="40" max="5" man="1"/>
  </rowBreaks>
  <colBreaks count="1" manualBreakCount="1">
    <brk id="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78"/>
  <sheetViews>
    <sheetView tabSelected="1" topLeftCell="A34" zoomScaleNormal="100" zoomScaleSheetLayoutView="40" workbookViewId="0">
      <selection activeCell="G54" sqref="G54"/>
    </sheetView>
  </sheetViews>
  <sheetFormatPr defaultColWidth="9" defaultRowHeight="15.75" x14ac:dyDescent="0.25"/>
  <cols>
    <col min="1" max="1" width="71.42578125" style="3" customWidth="1"/>
    <col min="2" max="2" width="6.28515625" style="3" customWidth="1"/>
    <col min="3" max="3" width="11.5703125" style="3" customWidth="1"/>
    <col min="4" max="4" width="10.85546875" style="3" customWidth="1"/>
    <col min="5" max="222" width="9.140625" style="3" customWidth="1"/>
    <col min="223" max="253" width="9" style="3"/>
    <col min="254" max="254" width="59.7109375" style="3" customWidth="1"/>
    <col min="255" max="255" width="5.42578125" style="3" customWidth="1"/>
    <col min="256" max="256" width="8" style="3" customWidth="1"/>
    <col min="257" max="257" width="12" style="3" customWidth="1"/>
    <col min="258" max="478" width="9.140625" style="3" customWidth="1"/>
    <col min="479" max="509" width="9" style="3"/>
    <col min="510" max="510" width="59.7109375" style="3" customWidth="1"/>
    <col min="511" max="511" width="5.42578125" style="3" customWidth="1"/>
    <col min="512" max="512" width="8" style="3" customWidth="1"/>
    <col min="513" max="513" width="12" style="3" customWidth="1"/>
    <col min="514" max="734" width="9.140625" style="3" customWidth="1"/>
    <col min="735" max="765" width="9" style="3"/>
    <col min="766" max="766" width="59.7109375" style="3" customWidth="1"/>
    <col min="767" max="767" width="5.42578125" style="3" customWidth="1"/>
    <col min="768" max="768" width="8" style="3" customWidth="1"/>
    <col min="769" max="769" width="12" style="3" customWidth="1"/>
    <col min="770" max="990" width="9.140625" style="3" customWidth="1"/>
    <col min="991" max="1021" width="9" style="3"/>
    <col min="1022" max="1022" width="59.7109375" style="3" customWidth="1"/>
    <col min="1023" max="1023" width="5.42578125" style="3" customWidth="1"/>
    <col min="1024" max="1024" width="8" style="3" customWidth="1"/>
    <col min="1025" max="1025" width="12" style="3" customWidth="1"/>
    <col min="1026" max="1246" width="9.140625" style="3" customWidth="1"/>
    <col min="1247" max="1277" width="9" style="3"/>
    <col min="1278" max="1278" width="59.7109375" style="3" customWidth="1"/>
    <col min="1279" max="1279" width="5.42578125" style="3" customWidth="1"/>
    <col min="1280" max="1280" width="8" style="3" customWidth="1"/>
    <col min="1281" max="1281" width="12" style="3" customWidth="1"/>
    <col min="1282" max="1502" width="9.140625" style="3" customWidth="1"/>
    <col min="1503" max="1533" width="9" style="3"/>
    <col min="1534" max="1534" width="59.7109375" style="3" customWidth="1"/>
    <col min="1535" max="1535" width="5.42578125" style="3" customWidth="1"/>
    <col min="1536" max="1536" width="8" style="3" customWidth="1"/>
    <col min="1537" max="1537" width="12" style="3" customWidth="1"/>
    <col min="1538" max="1758" width="9.140625" style="3" customWidth="1"/>
    <col min="1759" max="1789" width="9" style="3"/>
    <col min="1790" max="1790" width="59.7109375" style="3" customWidth="1"/>
    <col min="1791" max="1791" width="5.42578125" style="3" customWidth="1"/>
    <col min="1792" max="1792" width="8" style="3" customWidth="1"/>
    <col min="1793" max="1793" width="12" style="3" customWidth="1"/>
    <col min="1794" max="2014" width="9.140625" style="3" customWidth="1"/>
    <col min="2015" max="2045" width="9" style="3"/>
    <col min="2046" max="2046" width="59.7109375" style="3" customWidth="1"/>
    <col min="2047" max="2047" width="5.42578125" style="3" customWidth="1"/>
    <col min="2048" max="2048" width="8" style="3" customWidth="1"/>
    <col min="2049" max="2049" width="12" style="3" customWidth="1"/>
    <col min="2050" max="2270" width="9.140625" style="3" customWidth="1"/>
    <col min="2271" max="2301" width="9" style="3"/>
    <col min="2302" max="2302" width="59.7109375" style="3" customWidth="1"/>
    <col min="2303" max="2303" width="5.42578125" style="3" customWidth="1"/>
    <col min="2304" max="2304" width="8" style="3" customWidth="1"/>
    <col min="2305" max="2305" width="12" style="3" customWidth="1"/>
    <col min="2306" max="2526" width="9.140625" style="3" customWidth="1"/>
    <col min="2527" max="2557" width="9" style="3"/>
    <col min="2558" max="2558" width="59.7109375" style="3" customWidth="1"/>
    <col min="2559" max="2559" width="5.42578125" style="3" customWidth="1"/>
    <col min="2560" max="2560" width="8" style="3" customWidth="1"/>
    <col min="2561" max="2561" width="12" style="3" customWidth="1"/>
    <col min="2562" max="2782" width="9.140625" style="3" customWidth="1"/>
    <col min="2783" max="2813" width="9" style="3"/>
    <col min="2814" max="2814" width="59.7109375" style="3" customWidth="1"/>
    <col min="2815" max="2815" width="5.42578125" style="3" customWidth="1"/>
    <col min="2816" max="2816" width="8" style="3" customWidth="1"/>
    <col min="2817" max="2817" width="12" style="3" customWidth="1"/>
    <col min="2818" max="3038" width="9.140625" style="3" customWidth="1"/>
    <col min="3039" max="3069" width="9" style="3"/>
    <col min="3070" max="3070" width="59.7109375" style="3" customWidth="1"/>
    <col min="3071" max="3071" width="5.42578125" style="3" customWidth="1"/>
    <col min="3072" max="3072" width="8" style="3" customWidth="1"/>
    <col min="3073" max="3073" width="12" style="3" customWidth="1"/>
    <col min="3074" max="3294" width="9.140625" style="3" customWidth="1"/>
    <col min="3295" max="3325" width="9" style="3"/>
    <col min="3326" max="3326" width="59.7109375" style="3" customWidth="1"/>
    <col min="3327" max="3327" width="5.42578125" style="3" customWidth="1"/>
    <col min="3328" max="3328" width="8" style="3" customWidth="1"/>
    <col min="3329" max="3329" width="12" style="3" customWidth="1"/>
    <col min="3330" max="3550" width="9.140625" style="3" customWidth="1"/>
    <col min="3551" max="3581" width="9" style="3"/>
    <col min="3582" max="3582" width="59.7109375" style="3" customWidth="1"/>
    <col min="3583" max="3583" width="5.42578125" style="3" customWidth="1"/>
    <col min="3584" max="3584" width="8" style="3" customWidth="1"/>
    <col min="3585" max="3585" width="12" style="3" customWidth="1"/>
    <col min="3586" max="3806" width="9.140625" style="3" customWidth="1"/>
    <col min="3807" max="3837" width="9" style="3"/>
    <col min="3838" max="3838" width="59.7109375" style="3" customWidth="1"/>
    <col min="3839" max="3839" width="5.42578125" style="3" customWidth="1"/>
    <col min="3840" max="3840" width="8" style="3" customWidth="1"/>
    <col min="3841" max="3841" width="12" style="3" customWidth="1"/>
    <col min="3842" max="4062" width="9.140625" style="3" customWidth="1"/>
    <col min="4063" max="4093" width="9" style="3"/>
    <col min="4094" max="4094" width="59.7109375" style="3" customWidth="1"/>
    <col min="4095" max="4095" width="5.42578125" style="3" customWidth="1"/>
    <col min="4096" max="4096" width="8" style="3" customWidth="1"/>
    <col min="4097" max="4097" width="12" style="3" customWidth="1"/>
    <col min="4098" max="4318" width="9.140625" style="3" customWidth="1"/>
    <col min="4319" max="4349" width="9" style="3"/>
    <col min="4350" max="4350" width="59.7109375" style="3" customWidth="1"/>
    <col min="4351" max="4351" width="5.42578125" style="3" customWidth="1"/>
    <col min="4352" max="4352" width="8" style="3" customWidth="1"/>
    <col min="4353" max="4353" width="12" style="3" customWidth="1"/>
    <col min="4354" max="4574" width="9.140625" style="3" customWidth="1"/>
    <col min="4575" max="4605" width="9" style="3"/>
    <col min="4606" max="4606" width="59.7109375" style="3" customWidth="1"/>
    <col min="4607" max="4607" width="5.42578125" style="3" customWidth="1"/>
    <col min="4608" max="4608" width="8" style="3" customWidth="1"/>
    <col min="4609" max="4609" width="12" style="3" customWidth="1"/>
    <col min="4610" max="4830" width="9.140625" style="3" customWidth="1"/>
    <col min="4831" max="4861" width="9" style="3"/>
    <col min="4862" max="4862" width="59.7109375" style="3" customWidth="1"/>
    <col min="4863" max="4863" width="5.42578125" style="3" customWidth="1"/>
    <col min="4864" max="4864" width="8" style="3" customWidth="1"/>
    <col min="4865" max="4865" width="12" style="3" customWidth="1"/>
    <col min="4866" max="5086" width="9.140625" style="3" customWidth="1"/>
    <col min="5087" max="5117" width="9" style="3"/>
    <col min="5118" max="5118" width="59.7109375" style="3" customWidth="1"/>
    <col min="5119" max="5119" width="5.42578125" style="3" customWidth="1"/>
    <col min="5120" max="5120" width="8" style="3" customWidth="1"/>
    <col min="5121" max="5121" width="12" style="3" customWidth="1"/>
    <col min="5122" max="5342" width="9.140625" style="3" customWidth="1"/>
    <col min="5343" max="5373" width="9" style="3"/>
    <col min="5374" max="5374" width="59.7109375" style="3" customWidth="1"/>
    <col min="5375" max="5375" width="5.42578125" style="3" customWidth="1"/>
    <col min="5376" max="5376" width="8" style="3" customWidth="1"/>
    <col min="5377" max="5377" width="12" style="3" customWidth="1"/>
    <col min="5378" max="5598" width="9.140625" style="3" customWidth="1"/>
    <col min="5599" max="5629" width="9" style="3"/>
    <col min="5630" max="5630" width="59.7109375" style="3" customWidth="1"/>
    <col min="5631" max="5631" width="5.42578125" style="3" customWidth="1"/>
    <col min="5632" max="5632" width="8" style="3" customWidth="1"/>
    <col min="5633" max="5633" width="12" style="3" customWidth="1"/>
    <col min="5634" max="5854" width="9.140625" style="3" customWidth="1"/>
    <col min="5855" max="5885" width="9" style="3"/>
    <col min="5886" max="5886" width="59.7109375" style="3" customWidth="1"/>
    <col min="5887" max="5887" width="5.42578125" style="3" customWidth="1"/>
    <col min="5888" max="5888" width="8" style="3" customWidth="1"/>
    <col min="5889" max="5889" width="12" style="3" customWidth="1"/>
    <col min="5890" max="6110" width="9.140625" style="3" customWidth="1"/>
    <col min="6111" max="6141" width="9" style="3"/>
    <col min="6142" max="6142" width="59.7109375" style="3" customWidth="1"/>
    <col min="6143" max="6143" width="5.42578125" style="3" customWidth="1"/>
    <col min="6144" max="6144" width="8" style="3" customWidth="1"/>
    <col min="6145" max="6145" width="12" style="3" customWidth="1"/>
    <col min="6146" max="6366" width="9.140625" style="3" customWidth="1"/>
    <col min="6367" max="6397" width="9" style="3"/>
    <col min="6398" max="6398" width="59.7109375" style="3" customWidth="1"/>
    <col min="6399" max="6399" width="5.42578125" style="3" customWidth="1"/>
    <col min="6400" max="6400" width="8" style="3" customWidth="1"/>
    <col min="6401" max="6401" width="12" style="3" customWidth="1"/>
    <col min="6402" max="6622" width="9.140625" style="3" customWidth="1"/>
    <col min="6623" max="6653" width="9" style="3"/>
    <col min="6654" max="6654" width="59.7109375" style="3" customWidth="1"/>
    <col min="6655" max="6655" width="5.42578125" style="3" customWidth="1"/>
    <col min="6656" max="6656" width="8" style="3" customWidth="1"/>
    <col min="6657" max="6657" width="12" style="3" customWidth="1"/>
    <col min="6658" max="6878" width="9.140625" style="3" customWidth="1"/>
    <col min="6879" max="6909" width="9" style="3"/>
    <col min="6910" max="6910" width="59.7109375" style="3" customWidth="1"/>
    <col min="6911" max="6911" width="5.42578125" style="3" customWidth="1"/>
    <col min="6912" max="6912" width="8" style="3" customWidth="1"/>
    <col min="6913" max="6913" width="12" style="3" customWidth="1"/>
    <col min="6914" max="7134" width="9.140625" style="3" customWidth="1"/>
    <col min="7135" max="7165" width="9" style="3"/>
    <col min="7166" max="7166" width="59.7109375" style="3" customWidth="1"/>
    <col min="7167" max="7167" width="5.42578125" style="3" customWidth="1"/>
    <col min="7168" max="7168" width="8" style="3" customWidth="1"/>
    <col min="7169" max="7169" width="12" style="3" customWidth="1"/>
    <col min="7170" max="7390" width="9.140625" style="3" customWidth="1"/>
    <col min="7391" max="7421" width="9" style="3"/>
    <col min="7422" max="7422" width="59.7109375" style="3" customWidth="1"/>
    <col min="7423" max="7423" width="5.42578125" style="3" customWidth="1"/>
    <col min="7424" max="7424" width="8" style="3" customWidth="1"/>
    <col min="7425" max="7425" width="12" style="3" customWidth="1"/>
    <col min="7426" max="7646" width="9.140625" style="3" customWidth="1"/>
    <col min="7647" max="7677" width="9" style="3"/>
    <col min="7678" max="7678" width="59.7109375" style="3" customWidth="1"/>
    <col min="7679" max="7679" width="5.42578125" style="3" customWidth="1"/>
    <col min="7680" max="7680" width="8" style="3" customWidth="1"/>
    <col min="7681" max="7681" width="12" style="3" customWidth="1"/>
    <col min="7682" max="7902" width="9.140625" style="3" customWidth="1"/>
    <col min="7903" max="7933" width="9" style="3"/>
    <col min="7934" max="7934" width="59.7109375" style="3" customWidth="1"/>
    <col min="7935" max="7935" width="5.42578125" style="3" customWidth="1"/>
    <col min="7936" max="7936" width="8" style="3" customWidth="1"/>
    <col min="7937" max="7937" width="12" style="3" customWidth="1"/>
    <col min="7938" max="8158" width="9.140625" style="3" customWidth="1"/>
    <col min="8159" max="8189" width="9" style="3"/>
    <col min="8190" max="8190" width="59.7109375" style="3" customWidth="1"/>
    <col min="8191" max="8191" width="5.42578125" style="3" customWidth="1"/>
    <col min="8192" max="8192" width="8" style="3" customWidth="1"/>
    <col min="8193" max="8193" width="12" style="3" customWidth="1"/>
    <col min="8194" max="8414" width="9.140625" style="3" customWidth="1"/>
    <col min="8415" max="8445" width="9" style="3"/>
    <col min="8446" max="8446" width="59.7109375" style="3" customWidth="1"/>
    <col min="8447" max="8447" width="5.42578125" style="3" customWidth="1"/>
    <col min="8448" max="8448" width="8" style="3" customWidth="1"/>
    <col min="8449" max="8449" width="12" style="3" customWidth="1"/>
    <col min="8450" max="8670" width="9.140625" style="3" customWidth="1"/>
    <col min="8671" max="8701" width="9" style="3"/>
    <col min="8702" max="8702" width="59.7109375" style="3" customWidth="1"/>
    <col min="8703" max="8703" width="5.42578125" style="3" customWidth="1"/>
    <col min="8704" max="8704" width="8" style="3" customWidth="1"/>
    <col min="8705" max="8705" width="12" style="3" customWidth="1"/>
    <col min="8706" max="8926" width="9.140625" style="3" customWidth="1"/>
    <col min="8927" max="8957" width="9" style="3"/>
    <col min="8958" max="8958" width="59.7109375" style="3" customWidth="1"/>
    <col min="8959" max="8959" width="5.42578125" style="3" customWidth="1"/>
    <col min="8960" max="8960" width="8" style="3" customWidth="1"/>
    <col min="8961" max="8961" width="12" style="3" customWidth="1"/>
    <col min="8962" max="9182" width="9.140625" style="3" customWidth="1"/>
    <col min="9183" max="9213" width="9" style="3"/>
    <col min="9214" max="9214" width="59.7109375" style="3" customWidth="1"/>
    <col min="9215" max="9215" width="5.42578125" style="3" customWidth="1"/>
    <col min="9216" max="9216" width="8" style="3" customWidth="1"/>
    <col min="9217" max="9217" width="12" style="3" customWidth="1"/>
    <col min="9218" max="9438" width="9.140625" style="3" customWidth="1"/>
    <col min="9439" max="9469" width="9" style="3"/>
    <col min="9470" max="9470" width="59.7109375" style="3" customWidth="1"/>
    <col min="9471" max="9471" width="5.42578125" style="3" customWidth="1"/>
    <col min="9472" max="9472" width="8" style="3" customWidth="1"/>
    <col min="9473" max="9473" width="12" style="3" customWidth="1"/>
    <col min="9474" max="9694" width="9.140625" style="3" customWidth="1"/>
    <col min="9695" max="9725" width="9" style="3"/>
    <col min="9726" max="9726" width="59.7109375" style="3" customWidth="1"/>
    <col min="9727" max="9727" width="5.42578125" style="3" customWidth="1"/>
    <col min="9728" max="9728" width="8" style="3" customWidth="1"/>
    <col min="9729" max="9729" width="12" style="3" customWidth="1"/>
    <col min="9730" max="9950" width="9.140625" style="3" customWidth="1"/>
    <col min="9951" max="9981" width="9" style="3"/>
    <col min="9982" max="9982" width="59.7109375" style="3" customWidth="1"/>
    <col min="9983" max="9983" width="5.42578125" style="3" customWidth="1"/>
    <col min="9984" max="9984" width="8" style="3" customWidth="1"/>
    <col min="9985" max="9985" width="12" style="3" customWidth="1"/>
    <col min="9986" max="10206" width="9.140625" style="3" customWidth="1"/>
    <col min="10207" max="10237" width="9" style="3"/>
    <col min="10238" max="10238" width="59.7109375" style="3" customWidth="1"/>
    <col min="10239" max="10239" width="5.42578125" style="3" customWidth="1"/>
    <col min="10240" max="10240" width="8" style="3" customWidth="1"/>
    <col min="10241" max="10241" width="12" style="3" customWidth="1"/>
    <col min="10242" max="10462" width="9.140625" style="3" customWidth="1"/>
    <col min="10463" max="10493" width="9" style="3"/>
    <col min="10494" max="10494" width="59.7109375" style="3" customWidth="1"/>
    <col min="10495" max="10495" width="5.42578125" style="3" customWidth="1"/>
    <col min="10496" max="10496" width="8" style="3" customWidth="1"/>
    <col min="10497" max="10497" width="12" style="3" customWidth="1"/>
    <col min="10498" max="10718" width="9.140625" style="3" customWidth="1"/>
    <col min="10719" max="10749" width="9" style="3"/>
    <col min="10750" max="10750" width="59.7109375" style="3" customWidth="1"/>
    <col min="10751" max="10751" width="5.42578125" style="3" customWidth="1"/>
    <col min="10752" max="10752" width="8" style="3" customWidth="1"/>
    <col min="10753" max="10753" width="12" style="3" customWidth="1"/>
    <col min="10754" max="10974" width="9.140625" style="3" customWidth="1"/>
    <col min="10975" max="11005" width="9" style="3"/>
    <col min="11006" max="11006" width="59.7109375" style="3" customWidth="1"/>
    <col min="11007" max="11007" width="5.42578125" style="3" customWidth="1"/>
    <col min="11008" max="11008" width="8" style="3" customWidth="1"/>
    <col min="11009" max="11009" width="12" style="3" customWidth="1"/>
    <col min="11010" max="11230" width="9.140625" style="3" customWidth="1"/>
    <col min="11231" max="11261" width="9" style="3"/>
    <col min="11262" max="11262" width="59.7109375" style="3" customWidth="1"/>
    <col min="11263" max="11263" width="5.42578125" style="3" customWidth="1"/>
    <col min="11264" max="11264" width="8" style="3" customWidth="1"/>
    <col min="11265" max="11265" width="12" style="3" customWidth="1"/>
    <col min="11266" max="11486" width="9.140625" style="3" customWidth="1"/>
    <col min="11487" max="11517" width="9" style="3"/>
    <col min="11518" max="11518" width="59.7109375" style="3" customWidth="1"/>
    <col min="11519" max="11519" width="5.42578125" style="3" customWidth="1"/>
    <col min="11520" max="11520" width="8" style="3" customWidth="1"/>
    <col min="11521" max="11521" width="12" style="3" customWidth="1"/>
    <col min="11522" max="11742" width="9.140625" style="3" customWidth="1"/>
    <col min="11743" max="11773" width="9" style="3"/>
    <col min="11774" max="11774" width="59.7109375" style="3" customWidth="1"/>
    <col min="11775" max="11775" width="5.42578125" style="3" customWidth="1"/>
    <col min="11776" max="11776" width="8" style="3" customWidth="1"/>
    <col min="11777" max="11777" width="12" style="3" customWidth="1"/>
    <col min="11778" max="11998" width="9.140625" style="3" customWidth="1"/>
    <col min="11999" max="12029" width="9" style="3"/>
    <col min="12030" max="12030" width="59.7109375" style="3" customWidth="1"/>
    <col min="12031" max="12031" width="5.42578125" style="3" customWidth="1"/>
    <col min="12032" max="12032" width="8" style="3" customWidth="1"/>
    <col min="12033" max="12033" width="12" style="3" customWidth="1"/>
    <col min="12034" max="12254" width="9.140625" style="3" customWidth="1"/>
    <col min="12255" max="12285" width="9" style="3"/>
    <col min="12286" max="12286" width="59.7109375" style="3" customWidth="1"/>
    <col min="12287" max="12287" width="5.42578125" style="3" customWidth="1"/>
    <col min="12288" max="12288" width="8" style="3" customWidth="1"/>
    <col min="12289" max="12289" width="12" style="3" customWidth="1"/>
    <col min="12290" max="12510" width="9.140625" style="3" customWidth="1"/>
    <col min="12511" max="12541" width="9" style="3"/>
    <col min="12542" max="12542" width="59.7109375" style="3" customWidth="1"/>
    <col min="12543" max="12543" width="5.42578125" style="3" customWidth="1"/>
    <col min="12544" max="12544" width="8" style="3" customWidth="1"/>
    <col min="12545" max="12545" width="12" style="3" customWidth="1"/>
    <col min="12546" max="12766" width="9.140625" style="3" customWidth="1"/>
    <col min="12767" max="12797" width="9" style="3"/>
    <col min="12798" max="12798" width="59.7109375" style="3" customWidth="1"/>
    <col min="12799" max="12799" width="5.42578125" style="3" customWidth="1"/>
    <col min="12800" max="12800" width="8" style="3" customWidth="1"/>
    <col min="12801" max="12801" width="12" style="3" customWidth="1"/>
    <col min="12802" max="13022" width="9.140625" style="3" customWidth="1"/>
    <col min="13023" max="13053" width="9" style="3"/>
    <col min="13054" max="13054" width="59.7109375" style="3" customWidth="1"/>
    <col min="13055" max="13055" width="5.42578125" style="3" customWidth="1"/>
    <col min="13056" max="13056" width="8" style="3" customWidth="1"/>
    <col min="13057" max="13057" width="12" style="3" customWidth="1"/>
    <col min="13058" max="13278" width="9.140625" style="3" customWidth="1"/>
    <col min="13279" max="13309" width="9" style="3"/>
    <col min="13310" max="13310" width="59.7109375" style="3" customWidth="1"/>
    <col min="13311" max="13311" width="5.42578125" style="3" customWidth="1"/>
    <col min="13312" max="13312" width="8" style="3" customWidth="1"/>
    <col min="13313" max="13313" width="12" style="3" customWidth="1"/>
    <col min="13314" max="13534" width="9.140625" style="3" customWidth="1"/>
    <col min="13535" max="13565" width="9" style="3"/>
    <col min="13566" max="13566" width="59.7109375" style="3" customWidth="1"/>
    <col min="13567" max="13567" width="5.42578125" style="3" customWidth="1"/>
    <col min="13568" max="13568" width="8" style="3" customWidth="1"/>
    <col min="13569" max="13569" width="12" style="3" customWidth="1"/>
    <col min="13570" max="13790" width="9.140625" style="3" customWidth="1"/>
    <col min="13791" max="13821" width="9" style="3"/>
    <col min="13822" max="13822" width="59.7109375" style="3" customWidth="1"/>
    <col min="13823" max="13823" width="5.42578125" style="3" customWidth="1"/>
    <col min="13824" max="13824" width="8" style="3" customWidth="1"/>
    <col min="13825" max="13825" width="12" style="3" customWidth="1"/>
    <col min="13826" max="14046" width="9.140625" style="3" customWidth="1"/>
    <col min="14047" max="14077" width="9" style="3"/>
    <col min="14078" max="14078" width="59.7109375" style="3" customWidth="1"/>
    <col min="14079" max="14079" width="5.42578125" style="3" customWidth="1"/>
    <col min="14080" max="14080" width="8" style="3" customWidth="1"/>
    <col min="14081" max="14081" width="12" style="3" customWidth="1"/>
    <col min="14082" max="14302" width="9.140625" style="3" customWidth="1"/>
    <col min="14303" max="14333" width="9" style="3"/>
    <col min="14334" max="14334" width="59.7109375" style="3" customWidth="1"/>
    <col min="14335" max="14335" width="5.42578125" style="3" customWidth="1"/>
    <col min="14336" max="14336" width="8" style="3" customWidth="1"/>
    <col min="14337" max="14337" width="12" style="3" customWidth="1"/>
    <col min="14338" max="14558" width="9.140625" style="3" customWidth="1"/>
    <col min="14559" max="14589" width="9" style="3"/>
    <col min="14590" max="14590" width="59.7109375" style="3" customWidth="1"/>
    <col min="14591" max="14591" width="5.42578125" style="3" customWidth="1"/>
    <col min="14592" max="14592" width="8" style="3" customWidth="1"/>
    <col min="14593" max="14593" width="12" style="3" customWidth="1"/>
    <col min="14594" max="14814" width="9.140625" style="3" customWidth="1"/>
    <col min="14815" max="14845" width="9" style="3"/>
    <col min="14846" max="14846" width="59.7109375" style="3" customWidth="1"/>
    <col min="14847" max="14847" width="5.42578125" style="3" customWidth="1"/>
    <col min="14848" max="14848" width="8" style="3" customWidth="1"/>
    <col min="14849" max="14849" width="12" style="3" customWidth="1"/>
    <col min="14850" max="15070" width="9.140625" style="3" customWidth="1"/>
    <col min="15071" max="15101" width="9" style="3"/>
    <col min="15102" max="15102" width="59.7109375" style="3" customWidth="1"/>
    <col min="15103" max="15103" width="5.42578125" style="3" customWidth="1"/>
    <col min="15104" max="15104" width="8" style="3" customWidth="1"/>
    <col min="15105" max="15105" width="12" style="3" customWidth="1"/>
    <col min="15106" max="15326" width="9.140625" style="3" customWidth="1"/>
    <col min="15327" max="15357" width="9" style="3"/>
    <col min="15358" max="15358" width="59.7109375" style="3" customWidth="1"/>
    <col min="15359" max="15359" width="5.42578125" style="3" customWidth="1"/>
    <col min="15360" max="15360" width="8" style="3" customWidth="1"/>
    <col min="15361" max="15361" width="12" style="3" customWidth="1"/>
    <col min="15362" max="15582" width="9.140625" style="3" customWidth="1"/>
    <col min="15583" max="15613" width="9" style="3"/>
    <col min="15614" max="15614" width="59.7109375" style="3" customWidth="1"/>
    <col min="15615" max="15615" width="5.42578125" style="3" customWidth="1"/>
    <col min="15616" max="15616" width="8" style="3" customWidth="1"/>
    <col min="15617" max="15617" width="12" style="3" customWidth="1"/>
    <col min="15618" max="15838" width="9.140625" style="3" customWidth="1"/>
    <col min="15839" max="15869" width="9" style="3"/>
    <col min="15870" max="15870" width="59.7109375" style="3" customWidth="1"/>
    <col min="15871" max="15871" width="5.42578125" style="3" customWidth="1"/>
    <col min="15872" max="15872" width="8" style="3" customWidth="1"/>
    <col min="15873" max="15873" width="12" style="3" customWidth="1"/>
    <col min="15874" max="16094" width="9.140625" style="3" customWidth="1"/>
    <col min="16095" max="16125" width="9" style="3"/>
    <col min="16126" max="16126" width="59.7109375" style="3" customWidth="1"/>
    <col min="16127" max="16127" width="5.42578125" style="3" customWidth="1"/>
    <col min="16128" max="16128" width="8" style="3" customWidth="1"/>
    <col min="16129" max="16129" width="12" style="3" customWidth="1"/>
    <col min="16130" max="16350" width="9.140625" style="3" customWidth="1"/>
    <col min="16351" max="16384" width="9" style="3"/>
  </cols>
  <sheetData>
    <row r="1" spans="1:82" ht="71.25" customHeight="1" x14ac:dyDescent="0.25">
      <c r="B1" s="92" t="s">
        <v>77</v>
      </c>
      <c r="C1" s="92"/>
      <c r="D1" s="92"/>
    </row>
    <row r="2" spans="1:82" x14ac:dyDescent="0.25">
      <c r="A2" s="79" t="s">
        <v>87</v>
      </c>
      <c r="B2" s="79"/>
      <c r="C2" s="79"/>
      <c r="D2" s="79"/>
    </row>
    <row r="3" spans="1:82" x14ac:dyDescent="0.25">
      <c r="A3" s="79" t="s">
        <v>2</v>
      </c>
      <c r="B3" s="79"/>
      <c r="C3" s="79"/>
      <c r="D3" s="79"/>
    </row>
    <row r="4" spans="1:82" x14ac:dyDescent="0.25">
      <c r="A4" s="80" t="s">
        <v>76</v>
      </c>
      <c r="B4" s="80"/>
      <c r="C4" s="80"/>
      <c r="D4" s="80"/>
    </row>
    <row r="5" spans="1:82" x14ac:dyDescent="0.25">
      <c r="A5" s="79" t="s">
        <v>94</v>
      </c>
      <c r="B5" s="79"/>
      <c r="C5" s="79"/>
      <c r="D5" s="79"/>
    </row>
    <row r="6" spans="1:82" x14ac:dyDescent="0.25">
      <c r="A6" s="79" t="s">
        <v>90</v>
      </c>
      <c r="B6" s="79"/>
      <c r="C6" s="79"/>
      <c r="D6" s="79"/>
    </row>
    <row r="7" spans="1:82" ht="16.5" thickBot="1" x14ac:dyDescent="0.3">
      <c r="A7" s="61"/>
      <c r="B7" s="61"/>
      <c r="C7" s="61"/>
      <c r="D7" s="61"/>
    </row>
    <row r="8" spans="1:82" ht="47.25" x14ac:dyDescent="0.25">
      <c r="A8" s="58" t="s">
        <v>3</v>
      </c>
      <c r="B8" s="59" t="s">
        <v>4</v>
      </c>
      <c r="C8" s="59" t="s">
        <v>5</v>
      </c>
      <c r="D8" s="60" t="s">
        <v>28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</row>
    <row r="9" spans="1:82" x14ac:dyDescent="0.25">
      <c r="A9" s="8">
        <v>1</v>
      </c>
      <c r="B9" s="27">
        <v>2</v>
      </c>
      <c r="C9" s="27">
        <v>3</v>
      </c>
      <c r="D9" s="57" t="s">
        <v>6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9"/>
      <c r="CB9" s="29"/>
      <c r="CC9" s="29"/>
    </row>
    <row r="10" spans="1:82" x14ac:dyDescent="0.25">
      <c r="A10" s="88" t="s">
        <v>7</v>
      </c>
      <c r="B10" s="89"/>
      <c r="C10" s="89"/>
      <c r="D10" s="90"/>
      <c r="O10" s="62"/>
    </row>
    <row r="11" spans="1:82" x14ac:dyDescent="0.25">
      <c r="A11" s="30" t="s">
        <v>34</v>
      </c>
      <c r="B11" s="17">
        <v>1</v>
      </c>
      <c r="C11" s="56" t="s">
        <v>58</v>
      </c>
      <c r="D11" s="39">
        <f>SUM(D12:D15)</f>
        <v>583.79999999999995</v>
      </c>
      <c r="E11" s="20"/>
      <c r="F11" s="20"/>
      <c r="G11" s="20"/>
      <c r="H11" s="20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</row>
    <row r="12" spans="1:82" s="2" customFormat="1" x14ac:dyDescent="0.25">
      <c r="A12" s="40" t="s">
        <v>38</v>
      </c>
      <c r="B12" s="7">
        <v>2</v>
      </c>
      <c r="C12" s="7" t="s">
        <v>8</v>
      </c>
      <c r="D12" s="41">
        <v>403.1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</row>
    <row r="13" spans="1:82" s="2" customFormat="1" x14ac:dyDescent="0.25">
      <c r="A13" s="42" t="s">
        <v>39</v>
      </c>
      <c r="B13" s="7">
        <v>3</v>
      </c>
      <c r="C13" s="7" t="s">
        <v>8</v>
      </c>
      <c r="D13" s="41">
        <v>41.1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</row>
    <row r="14" spans="1:82" s="2" customFormat="1" x14ac:dyDescent="0.25">
      <c r="A14" s="42" t="s">
        <v>40</v>
      </c>
      <c r="B14" s="7">
        <v>4</v>
      </c>
      <c r="C14" s="7" t="s">
        <v>8</v>
      </c>
      <c r="D14" s="41">
        <v>15.4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</row>
    <row r="15" spans="1:82" s="2" customFormat="1" x14ac:dyDescent="0.25">
      <c r="A15" s="42" t="s">
        <v>41</v>
      </c>
      <c r="B15" s="7">
        <v>5</v>
      </c>
      <c r="C15" s="7" t="s">
        <v>8</v>
      </c>
      <c r="D15" s="41">
        <v>124.2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</row>
    <row r="16" spans="1:82" s="2" customFormat="1" x14ac:dyDescent="0.25">
      <c r="A16" s="9" t="s">
        <v>29</v>
      </c>
      <c r="B16" s="7">
        <v>6</v>
      </c>
      <c r="C16" s="7" t="s">
        <v>35</v>
      </c>
      <c r="D16" s="41">
        <f>SUM(D17:D20)</f>
        <v>9755.6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</row>
    <row r="17" spans="1:80" s="2" customFormat="1" x14ac:dyDescent="0.25">
      <c r="A17" s="40" t="s">
        <v>60</v>
      </c>
      <c r="B17" s="7">
        <v>7</v>
      </c>
      <c r="C17" s="7" t="s">
        <v>8</v>
      </c>
      <c r="D17" s="41">
        <v>6734.5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</row>
    <row r="18" spans="1:80" s="2" customFormat="1" x14ac:dyDescent="0.25">
      <c r="A18" s="42" t="s">
        <v>39</v>
      </c>
      <c r="B18" s="7">
        <v>8</v>
      </c>
      <c r="C18" s="7" t="s">
        <v>8</v>
      </c>
      <c r="D18" s="41">
        <v>687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</row>
    <row r="19" spans="1:80" s="2" customFormat="1" x14ac:dyDescent="0.25">
      <c r="A19" s="42" t="s">
        <v>40</v>
      </c>
      <c r="B19" s="7">
        <v>9</v>
      </c>
      <c r="C19" s="7" t="s">
        <v>8</v>
      </c>
      <c r="D19" s="41">
        <v>257.7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1:80" s="2" customFormat="1" x14ac:dyDescent="0.25">
      <c r="A20" s="42" t="s">
        <v>41</v>
      </c>
      <c r="B20" s="7">
        <v>10</v>
      </c>
      <c r="C20" s="7" t="s">
        <v>8</v>
      </c>
      <c r="D20" s="41">
        <v>2076.4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</row>
    <row r="21" spans="1:80" s="2" customFormat="1" x14ac:dyDescent="0.25">
      <c r="A21" s="9" t="s">
        <v>9</v>
      </c>
      <c r="B21" s="7">
        <v>11</v>
      </c>
      <c r="C21" s="7" t="s">
        <v>8</v>
      </c>
      <c r="D21" s="41">
        <f>SUM(D22:D24)</f>
        <v>3866.9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</row>
    <row r="22" spans="1:80" s="2" customFormat="1" x14ac:dyDescent="0.25">
      <c r="A22" s="40" t="s">
        <v>42</v>
      </c>
      <c r="B22" s="7">
        <v>12</v>
      </c>
      <c r="C22" s="7" t="s">
        <v>8</v>
      </c>
      <c r="D22" s="41">
        <v>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</row>
    <row r="23" spans="1:80" s="2" customFormat="1" x14ac:dyDescent="0.25">
      <c r="A23" s="40" t="s">
        <v>43</v>
      </c>
      <c r="B23" s="7">
        <v>13</v>
      </c>
      <c r="C23" s="7" t="s">
        <v>8</v>
      </c>
      <c r="D23" s="41">
        <v>3866.9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</row>
    <row r="24" spans="1:80" s="2" customFormat="1" x14ac:dyDescent="0.25">
      <c r="A24" s="40" t="s">
        <v>44</v>
      </c>
      <c r="B24" s="7">
        <v>14</v>
      </c>
      <c r="C24" s="7" t="s">
        <v>8</v>
      </c>
      <c r="D24" s="41">
        <v>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</row>
    <row r="25" spans="1:80" s="2" customFormat="1" x14ac:dyDescent="0.25">
      <c r="A25" s="9" t="s">
        <v>10</v>
      </c>
      <c r="B25" s="7">
        <v>15</v>
      </c>
      <c r="C25" s="7" t="s">
        <v>8</v>
      </c>
      <c r="D25" s="41">
        <v>1142.7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</row>
    <row r="26" spans="1:80" s="2" customFormat="1" x14ac:dyDescent="0.25">
      <c r="A26" s="77" t="s">
        <v>11</v>
      </c>
      <c r="B26" s="78"/>
      <c r="C26" s="78"/>
      <c r="D26" s="9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</row>
    <row r="27" spans="1:80" s="2" customFormat="1" x14ac:dyDescent="0.25">
      <c r="A27" s="9" t="s">
        <v>32</v>
      </c>
      <c r="B27" s="7">
        <v>16</v>
      </c>
      <c r="C27" s="7" t="s">
        <v>35</v>
      </c>
      <c r="D27" s="41">
        <f t="shared" ref="D27" si="0">D28+D41</f>
        <v>16281.2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</row>
    <row r="28" spans="1:80" s="2" customFormat="1" x14ac:dyDescent="0.25">
      <c r="A28" s="11" t="s">
        <v>33</v>
      </c>
      <c r="B28" s="7">
        <v>17</v>
      </c>
      <c r="C28" s="7" t="s">
        <v>8</v>
      </c>
      <c r="D28" s="41">
        <f t="shared" ref="D28" si="1">D29+D33+D36+D37+D38</f>
        <v>16281.2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1:80" s="2" customFormat="1" x14ac:dyDescent="0.25">
      <c r="A29" s="11" t="s">
        <v>61</v>
      </c>
      <c r="B29" s="7">
        <v>18</v>
      </c>
      <c r="C29" s="7" t="s">
        <v>8</v>
      </c>
      <c r="D29" s="41">
        <f>SUM(D30:D32)</f>
        <v>2998.4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1:80" x14ac:dyDescent="0.25">
      <c r="A30" s="11" t="s">
        <v>66</v>
      </c>
      <c r="B30" s="7">
        <v>19</v>
      </c>
      <c r="C30" s="7" t="s">
        <v>8</v>
      </c>
      <c r="D30" s="41">
        <v>1898.8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18"/>
      <c r="AQ30" s="18"/>
      <c r="AR30" s="18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x14ac:dyDescent="0.25">
      <c r="A31" s="11" t="s">
        <v>67</v>
      </c>
      <c r="B31" s="7">
        <v>20</v>
      </c>
      <c r="C31" s="7" t="s">
        <v>8</v>
      </c>
      <c r="D31" s="41">
        <v>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18"/>
      <c r="AQ31" s="18"/>
      <c r="AR31" s="18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x14ac:dyDescent="0.25">
      <c r="A32" s="11" t="s">
        <v>68</v>
      </c>
      <c r="B32" s="7">
        <v>21</v>
      </c>
      <c r="C32" s="7" t="s">
        <v>8</v>
      </c>
      <c r="D32" s="41">
        <v>1099.5999999999999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18"/>
      <c r="AQ32" s="18"/>
      <c r="AR32" s="18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69" s="2" customFormat="1" x14ac:dyDescent="0.25">
      <c r="A33" s="9" t="s">
        <v>69</v>
      </c>
      <c r="B33" s="7">
        <v>22</v>
      </c>
      <c r="C33" s="7" t="s">
        <v>8</v>
      </c>
      <c r="D33" s="41">
        <v>9513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</row>
    <row r="34" spans="1:69" s="2" customFormat="1" x14ac:dyDescent="0.25">
      <c r="A34" s="42" t="s">
        <v>12</v>
      </c>
      <c r="B34" s="7">
        <v>23</v>
      </c>
      <c r="C34" s="7" t="s">
        <v>8</v>
      </c>
      <c r="D34" s="41">
        <f>D33*12%</f>
        <v>1141.5999999999999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</row>
    <row r="35" spans="1:69" s="2" customFormat="1" x14ac:dyDescent="0.25">
      <c r="A35" s="42" t="s">
        <v>45</v>
      </c>
      <c r="B35" s="7">
        <v>24</v>
      </c>
      <c r="C35" s="7" t="s">
        <v>8</v>
      </c>
      <c r="D35" s="41">
        <f>D33*88%</f>
        <v>8371.4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</row>
    <row r="36" spans="1:69" s="2" customFormat="1" x14ac:dyDescent="0.25">
      <c r="A36" s="43" t="s">
        <v>70</v>
      </c>
      <c r="B36" s="7">
        <v>25</v>
      </c>
      <c r="C36" s="7" t="s">
        <v>8</v>
      </c>
      <c r="D36" s="41">
        <v>2039.3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</row>
    <row r="37" spans="1:69" s="2" customFormat="1" x14ac:dyDescent="0.25">
      <c r="A37" s="43" t="s">
        <v>71</v>
      </c>
      <c r="B37" s="7">
        <v>26</v>
      </c>
      <c r="C37" s="7" t="s">
        <v>8</v>
      </c>
      <c r="D37" s="41">
        <v>815.7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</row>
    <row r="38" spans="1:69" s="2" customFormat="1" x14ac:dyDescent="0.25">
      <c r="A38" s="43" t="s">
        <v>72</v>
      </c>
      <c r="B38" s="7">
        <v>27</v>
      </c>
      <c r="C38" s="7" t="s">
        <v>8</v>
      </c>
      <c r="D38" s="41">
        <v>914.8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</row>
    <row r="39" spans="1:69" s="2" customFormat="1" x14ac:dyDescent="0.25">
      <c r="A39" s="42" t="s">
        <v>73</v>
      </c>
      <c r="B39" s="7">
        <v>28</v>
      </c>
      <c r="C39" s="7" t="s">
        <v>8</v>
      </c>
      <c r="D39" s="41">
        <v>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spans="1:69" s="2" customFormat="1" x14ac:dyDescent="0.25">
      <c r="A40" s="42" t="s">
        <v>74</v>
      </c>
      <c r="B40" s="7">
        <v>29</v>
      </c>
      <c r="C40" s="7" t="s">
        <v>8</v>
      </c>
      <c r="D40" s="41">
        <v>72.599999999999994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1:69" s="2" customFormat="1" x14ac:dyDescent="0.25">
      <c r="A41" s="44" t="s">
        <v>13</v>
      </c>
      <c r="B41" s="7">
        <v>30</v>
      </c>
      <c r="C41" s="7" t="s">
        <v>8</v>
      </c>
      <c r="D41" s="41">
        <v>0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</row>
    <row r="42" spans="1:69" s="2" customFormat="1" ht="27.75" customHeight="1" x14ac:dyDescent="0.25">
      <c r="A42" s="77" t="s">
        <v>14</v>
      </c>
      <c r="B42" s="78"/>
      <c r="C42" s="78"/>
      <c r="D42" s="78"/>
      <c r="E42" s="64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</row>
    <row r="43" spans="1:69" s="2" customFormat="1" ht="31.5" x14ac:dyDescent="0.25">
      <c r="A43" s="9" t="s">
        <v>30</v>
      </c>
      <c r="B43" s="6">
        <v>31</v>
      </c>
      <c r="C43" s="6" t="s">
        <v>35</v>
      </c>
      <c r="D43" s="4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</row>
    <row r="44" spans="1:69" s="2" customFormat="1" x14ac:dyDescent="0.25">
      <c r="A44" s="9" t="s">
        <v>15</v>
      </c>
      <c r="B44" s="6">
        <v>32</v>
      </c>
      <c r="C44" s="6" t="s">
        <v>8</v>
      </c>
      <c r="D44" s="41">
        <f>D16+D21+D25-D27</f>
        <v>-1516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</row>
    <row r="45" spans="1:69" s="2" customFormat="1" ht="31.5" x14ac:dyDescent="0.25">
      <c r="A45" s="9" t="s">
        <v>36</v>
      </c>
      <c r="B45" s="55">
        <v>33</v>
      </c>
      <c r="C45" s="6" t="s">
        <v>8</v>
      </c>
      <c r="D45" s="41">
        <f t="shared" ref="D45" si="2">SUM(D46:D49)</f>
        <v>6823.5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</row>
    <row r="46" spans="1:69" s="2" customFormat="1" x14ac:dyDescent="0.25">
      <c r="A46" s="42" t="s">
        <v>51</v>
      </c>
      <c r="B46" s="6">
        <v>34</v>
      </c>
      <c r="C46" s="6" t="s">
        <v>8</v>
      </c>
      <c r="D46" s="41">
        <v>4272.8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</row>
    <row r="47" spans="1:69" s="2" customFormat="1" x14ac:dyDescent="0.25">
      <c r="A47" s="42" t="s">
        <v>52</v>
      </c>
      <c r="B47" s="6">
        <v>35</v>
      </c>
      <c r="C47" s="6" t="s">
        <v>8</v>
      </c>
      <c r="D47" s="41">
        <v>110.4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</row>
    <row r="48" spans="1:69" s="2" customFormat="1" x14ac:dyDescent="0.25">
      <c r="A48" s="42" t="s">
        <v>53</v>
      </c>
      <c r="B48" s="6">
        <v>36</v>
      </c>
      <c r="C48" s="6" t="s">
        <v>8</v>
      </c>
      <c r="D48" s="41">
        <v>69.900000000000006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</row>
    <row r="49" spans="1:104" s="2" customFormat="1" x14ac:dyDescent="0.25">
      <c r="A49" s="42" t="s">
        <v>54</v>
      </c>
      <c r="B49" s="6">
        <v>37</v>
      </c>
      <c r="C49" s="6" t="s">
        <v>8</v>
      </c>
      <c r="D49" s="41">
        <v>2370.4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</row>
    <row r="50" spans="1:104" s="2" customFormat="1" ht="31.5" x14ac:dyDescent="0.25">
      <c r="A50" s="9" t="s">
        <v>23</v>
      </c>
      <c r="B50" s="6">
        <v>38</v>
      </c>
      <c r="C50" s="6" t="s">
        <v>8</v>
      </c>
      <c r="D50" s="41">
        <v>2123.8000000000002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</row>
    <row r="51" spans="1:104" s="2" customFormat="1" ht="31.5" x14ac:dyDescent="0.25">
      <c r="A51" s="9" t="s">
        <v>24</v>
      </c>
      <c r="B51" s="6">
        <v>39</v>
      </c>
      <c r="C51" s="6" t="s">
        <v>8</v>
      </c>
      <c r="D51" s="41">
        <v>5614.4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</row>
    <row r="52" spans="1:104" s="2" customFormat="1" ht="31.5" x14ac:dyDescent="0.25">
      <c r="A52" s="9" t="s">
        <v>25</v>
      </c>
      <c r="B52" s="6">
        <v>40</v>
      </c>
      <c r="C52" s="6" t="s">
        <v>8</v>
      </c>
      <c r="D52" s="4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</row>
    <row r="53" spans="1:104" s="2" customFormat="1" x14ac:dyDescent="0.25">
      <c r="A53" s="9" t="s">
        <v>16</v>
      </c>
      <c r="B53" s="55">
        <v>41</v>
      </c>
      <c r="C53" s="6" t="s">
        <v>8</v>
      </c>
      <c r="D53" s="4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</row>
    <row r="54" spans="1:104" s="2" customFormat="1" x14ac:dyDescent="0.25">
      <c r="A54" s="9" t="s">
        <v>17</v>
      </c>
      <c r="B54" s="6">
        <v>42</v>
      </c>
      <c r="C54" s="6" t="s">
        <v>8</v>
      </c>
      <c r="D54" s="4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</row>
    <row r="55" spans="1:104" s="2" customFormat="1" ht="31.5" x14ac:dyDescent="0.25">
      <c r="A55" s="9" t="s">
        <v>37</v>
      </c>
      <c r="B55" s="6">
        <v>43</v>
      </c>
      <c r="C55" s="6" t="s">
        <v>8</v>
      </c>
      <c r="D55" s="41">
        <v>472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</row>
    <row r="56" spans="1:104" s="2" customFormat="1" x14ac:dyDescent="0.25">
      <c r="A56" s="11" t="s">
        <v>55</v>
      </c>
      <c r="B56" s="6">
        <v>44</v>
      </c>
      <c r="C56" s="6" t="s">
        <v>8</v>
      </c>
      <c r="D56" s="41">
        <v>386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</row>
    <row r="57" spans="1:104" s="2" customFormat="1" x14ac:dyDescent="0.25">
      <c r="A57" s="9" t="s">
        <v>18</v>
      </c>
      <c r="B57" s="6">
        <v>45</v>
      </c>
      <c r="C57" s="6" t="s">
        <v>8</v>
      </c>
      <c r="D57" s="4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</row>
    <row r="58" spans="1:104" s="2" customFormat="1" x14ac:dyDescent="0.25">
      <c r="A58" s="77" t="s">
        <v>19</v>
      </c>
      <c r="B58" s="78"/>
      <c r="C58" s="78"/>
      <c r="D58" s="78"/>
      <c r="E58" s="6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</row>
    <row r="59" spans="1:104" s="2" customFormat="1" ht="31.5" x14ac:dyDescent="0.25">
      <c r="A59" s="11" t="s">
        <v>31</v>
      </c>
      <c r="B59" s="6">
        <v>46</v>
      </c>
      <c r="C59" s="6" t="s">
        <v>20</v>
      </c>
      <c r="D59" s="41">
        <v>14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</row>
    <row r="60" spans="1:104" s="5" customFormat="1" x14ac:dyDescent="0.25">
      <c r="A60" s="11" t="s">
        <v>21</v>
      </c>
      <c r="B60" s="6">
        <v>47</v>
      </c>
      <c r="C60" s="6" t="s">
        <v>8</v>
      </c>
      <c r="D60" s="41">
        <v>74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</row>
    <row r="61" spans="1:104" s="5" customFormat="1" x14ac:dyDescent="0.25">
      <c r="A61" s="22" t="s">
        <v>56</v>
      </c>
      <c r="B61" s="6">
        <v>48</v>
      </c>
      <c r="C61" s="6" t="s">
        <v>0</v>
      </c>
      <c r="D61" s="41">
        <f>SUM(D62:D67)</f>
        <v>12307.4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</row>
    <row r="62" spans="1:104" s="2" customFormat="1" x14ac:dyDescent="0.25">
      <c r="A62" s="42" t="s">
        <v>51</v>
      </c>
      <c r="B62" s="6">
        <v>49</v>
      </c>
      <c r="C62" s="6" t="s">
        <v>8</v>
      </c>
      <c r="D62" s="41">
        <v>6249.6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</row>
    <row r="63" spans="1:104" s="2" customFormat="1" x14ac:dyDescent="0.25">
      <c r="A63" s="42" t="s">
        <v>52</v>
      </c>
      <c r="B63" s="6">
        <v>50</v>
      </c>
      <c r="C63" s="6" t="s">
        <v>8</v>
      </c>
      <c r="D63" s="41">
        <v>479.1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</row>
    <row r="64" spans="1:104" s="2" customFormat="1" x14ac:dyDescent="0.25">
      <c r="A64" s="42" t="s">
        <v>53</v>
      </c>
      <c r="B64" s="6">
        <v>51</v>
      </c>
      <c r="C64" s="6" t="s">
        <v>8</v>
      </c>
      <c r="D64" s="41">
        <v>239.5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</row>
    <row r="65" spans="1:69" s="2" customFormat="1" x14ac:dyDescent="0.25">
      <c r="A65" s="42" t="s">
        <v>54</v>
      </c>
      <c r="B65" s="6">
        <v>52</v>
      </c>
      <c r="C65" s="6" t="s">
        <v>8</v>
      </c>
      <c r="D65" s="41">
        <v>1472.3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</row>
    <row r="66" spans="1:69" s="2" customFormat="1" x14ac:dyDescent="0.25">
      <c r="A66" s="42" t="s">
        <v>26</v>
      </c>
      <c r="B66" s="6">
        <v>53</v>
      </c>
      <c r="C66" s="6" t="s">
        <v>8</v>
      </c>
      <c r="D66" s="41">
        <v>3866.9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</row>
    <row r="67" spans="1:69" s="2" customFormat="1" ht="16.5" thickBot="1" x14ac:dyDescent="0.3">
      <c r="A67" s="45" t="s">
        <v>27</v>
      </c>
      <c r="B67" s="13">
        <v>54</v>
      </c>
      <c r="C67" s="13" t="s">
        <v>8</v>
      </c>
      <c r="D67" s="46">
        <v>0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</row>
    <row r="68" spans="1:69" s="2" customFormat="1" ht="4.5" customHeight="1" x14ac:dyDescent="0.25">
      <c r="A68" s="68"/>
      <c r="B68" s="32"/>
      <c r="C68" s="32"/>
      <c r="D68" s="33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</row>
    <row r="69" spans="1:69" s="67" customFormat="1" ht="19.5" customHeight="1" x14ac:dyDescent="0.25">
      <c r="A69" s="68"/>
      <c r="B69" s="32"/>
      <c r="C69" s="32"/>
      <c r="D69" s="33"/>
      <c r="L69" s="67" t="s">
        <v>1</v>
      </c>
    </row>
    <row r="70" spans="1:69" ht="14.25" customHeight="1" x14ac:dyDescent="0.25">
      <c r="A70" s="1" t="s">
        <v>80</v>
      </c>
      <c r="B70" s="69"/>
      <c r="C70" s="83" t="s">
        <v>81</v>
      </c>
      <c r="D70" s="83"/>
    </row>
    <row r="71" spans="1:69" s="67" customFormat="1" ht="15.75" customHeight="1" x14ac:dyDescent="0.25">
      <c r="E71" s="53"/>
    </row>
    <row r="72" spans="1:69" s="67" customFormat="1" ht="15" customHeight="1" thickBot="1" x14ac:dyDescent="0.3">
      <c r="A72" s="35" t="s">
        <v>83</v>
      </c>
      <c r="B72" s="70"/>
      <c r="C72" s="87" t="s">
        <v>82</v>
      </c>
      <c r="D72" s="87"/>
      <c r="E72" s="52"/>
      <c r="G72" s="67" t="s">
        <v>22</v>
      </c>
    </row>
    <row r="73" spans="1:69" s="67" customFormat="1" x14ac:dyDescent="0.25">
      <c r="A73" s="31"/>
      <c r="B73" s="4"/>
      <c r="C73" s="84"/>
      <c r="D73" s="84"/>
    </row>
    <row r="74" spans="1:69" x14ac:dyDescent="0.25">
      <c r="A74" s="10" t="s">
        <v>84</v>
      </c>
      <c r="B74" s="10"/>
      <c r="C74" s="10"/>
      <c r="D74" s="34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18"/>
      <c r="AE74" s="18"/>
      <c r="AF74" s="18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</row>
    <row r="75" spans="1:69" x14ac:dyDescent="0.25">
      <c r="A75" s="10" t="s">
        <v>85</v>
      </c>
      <c r="B75" s="10"/>
      <c r="C75" s="10"/>
      <c r="D75" s="10"/>
    </row>
    <row r="76" spans="1:69" x14ac:dyDescent="0.25">
      <c r="A76" s="10" t="s">
        <v>86</v>
      </c>
      <c r="B76" s="10"/>
      <c r="C76" s="10"/>
      <c r="D76" s="10"/>
    </row>
    <row r="77" spans="1:69" x14ac:dyDescent="0.25">
      <c r="A77" s="4"/>
      <c r="B77" s="4"/>
      <c r="C77" s="4"/>
      <c r="D77" s="4"/>
    </row>
    <row r="78" spans="1:69" x14ac:dyDescent="0.25">
      <c r="A78" s="4"/>
      <c r="B78" s="4"/>
      <c r="C78" s="4"/>
      <c r="D78" s="4"/>
    </row>
  </sheetData>
  <mergeCells count="13">
    <mergeCell ref="A6:D6"/>
    <mergeCell ref="B1:D1"/>
    <mergeCell ref="A2:D2"/>
    <mergeCell ref="A3:D3"/>
    <mergeCell ref="A4:D4"/>
    <mergeCell ref="A5:D5"/>
    <mergeCell ref="C72:D72"/>
    <mergeCell ref="C73:D73"/>
    <mergeCell ref="A10:D10"/>
    <mergeCell ref="A26:D26"/>
    <mergeCell ref="A42:D42"/>
    <mergeCell ref="A58:D58"/>
    <mergeCell ref="C70:D70"/>
  </mergeCells>
  <pageMargins left="0.25" right="0.25" top="0.75" bottom="0.75" header="0.3" footer="0.3"/>
  <pageSetup paperSize="9" scale="97" orientation="portrait" r:id="rId1"/>
  <rowBreaks count="1" manualBreakCount="1">
    <brk id="41" max="3" man="1"/>
  </rowBreaks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B46B42-46F7-4EED-82B2-F201D6340107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CC80483-F3B8-4532-9AF5-D5337BC8C8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AA14C2-4777-44D9-9D77-6498EF0F9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Звіт №2</vt:lpstr>
      <vt:lpstr>Звіт №3</vt:lpstr>
      <vt:lpstr>'Звіт №2'!Область_печати</vt:lpstr>
      <vt:lpstr>'Звіт №3'!Область_печати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User</cp:lastModifiedBy>
  <cp:lastPrinted>2021-07-23T08:01:08Z</cp:lastPrinted>
  <dcterms:created xsi:type="dcterms:W3CDTF">2019-05-11T09:31:51Z</dcterms:created>
  <dcterms:modified xsi:type="dcterms:W3CDTF">2021-07-23T08:12:13Z</dcterms:modified>
</cp:coreProperties>
</file>